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DESCHIDERI DE CREDITE 2021\"/>
    </mc:Choice>
  </mc:AlternateContent>
  <bookViews>
    <workbookView xWindow="120" yWindow="120" windowWidth="12120" windowHeight="9120" firstSheet="8" activeTab="12"/>
  </bookViews>
  <sheets>
    <sheet name="IANUARIE 2021" sheetId="212" r:id="rId1"/>
    <sheet name="FEBRUARIE 2021" sheetId="213" r:id="rId2"/>
    <sheet name="MARTIE 2021" sheetId="214" r:id="rId3"/>
    <sheet name="TRIM.I" sheetId="216" r:id="rId4"/>
    <sheet name="APRILIE 2021" sheetId="215" r:id="rId5"/>
    <sheet name="MAI 2021" sheetId="217" r:id="rId6"/>
    <sheet name="MAI CU BVC APROBAT" sheetId="219" r:id="rId7"/>
    <sheet name="IUNIE 2021" sheetId="220" r:id="rId8"/>
    <sheet name="IULIE 2021" sheetId="221" r:id="rId9"/>
    <sheet name="AUGUST 2021" sheetId="222" r:id="rId10"/>
    <sheet name="SEPTEMBRIE 2021" sheetId="223" r:id="rId11"/>
    <sheet name="OCTOMBRIE 2021" sheetId="224" r:id="rId12"/>
    <sheet name="NOIEMBRIE 2021" sheetId="225" r:id="rId13"/>
  </sheets>
  <definedNames>
    <definedName name="_xlnm.Print_Titles" localSheetId="4">'APRILIE 2021'!$10:$12</definedName>
    <definedName name="_xlnm.Print_Titles" localSheetId="9">'AUGUST 2021'!$8:$10</definedName>
    <definedName name="_xlnm.Print_Titles" localSheetId="1">'FEBRUARIE 2021'!$8:$9</definedName>
    <definedName name="_xlnm.Print_Titles" localSheetId="0">'IANUARIE 2021'!$8:$9</definedName>
    <definedName name="_xlnm.Print_Titles" localSheetId="8">'IULIE 2021'!$9:$11</definedName>
    <definedName name="_xlnm.Print_Titles" localSheetId="7">'IUNIE 2021'!$9:$11</definedName>
    <definedName name="_xlnm.Print_Titles" localSheetId="5">'MAI 2021'!$10:$12</definedName>
    <definedName name="_xlnm.Print_Titles" localSheetId="6">'MAI CU BVC APROBAT'!$10:$12</definedName>
    <definedName name="_xlnm.Print_Titles" localSheetId="2">'MARTIE 2021'!$8:$10</definedName>
    <definedName name="_xlnm.Print_Titles" localSheetId="12">'NOIEMBRIE 2021'!$9:$11</definedName>
    <definedName name="_xlnm.Print_Titles" localSheetId="11">'OCTOMBRIE 2021'!$9:$11</definedName>
    <definedName name="_xlnm.Print_Titles" localSheetId="10">'SEPTEMBRIE 2021'!$8:$10</definedName>
    <definedName name="_xlnm.Print_Titles" localSheetId="3">TRIM.I!$9:$11</definedName>
  </definedNames>
  <calcPr calcId="152511"/>
</workbook>
</file>

<file path=xl/calcChain.xml><?xml version="1.0" encoding="utf-8"?>
<calcChain xmlns="http://schemas.openxmlformats.org/spreadsheetml/2006/main">
  <c r="H86" i="225" l="1"/>
  <c r="G86" i="225"/>
  <c r="N85" i="225"/>
  <c r="M85" i="225"/>
  <c r="L85" i="225"/>
  <c r="K85" i="225"/>
  <c r="J85" i="225"/>
  <c r="I85" i="225"/>
  <c r="H85" i="225"/>
  <c r="G85" i="225"/>
  <c r="F85" i="225"/>
  <c r="E85" i="225"/>
  <c r="D85" i="225"/>
  <c r="M83" i="225"/>
  <c r="J83" i="225"/>
  <c r="I83" i="225"/>
  <c r="H82" i="225"/>
  <c r="G82" i="225"/>
  <c r="N81" i="225"/>
  <c r="N83" i="225" s="1"/>
  <c r="M81" i="225"/>
  <c r="L81" i="225"/>
  <c r="K81" i="225"/>
  <c r="J81" i="225"/>
  <c r="I81" i="225"/>
  <c r="H81" i="225"/>
  <c r="G81" i="225"/>
  <c r="F81" i="225"/>
  <c r="F83" i="225" s="1"/>
  <c r="E81" i="225"/>
  <c r="E83" i="225" s="1"/>
  <c r="D81" i="225"/>
  <c r="H80" i="225"/>
  <c r="G80" i="225"/>
  <c r="N79" i="225"/>
  <c r="M79" i="225"/>
  <c r="L79" i="225"/>
  <c r="L83" i="225" s="1"/>
  <c r="K79" i="225"/>
  <c r="K83" i="225" s="1"/>
  <c r="J79" i="225"/>
  <c r="I79" i="225"/>
  <c r="H79" i="225"/>
  <c r="H83" i="225" s="1"/>
  <c r="G79" i="225"/>
  <c r="F79" i="225"/>
  <c r="E79" i="225"/>
  <c r="D79" i="225"/>
  <c r="N75" i="225"/>
  <c r="M75" i="225"/>
  <c r="I75" i="225"/>
  <c r="L74" i="225"/>
  <c r="L73" i="225"/>
  <c r="D73" i="225"/>
  <c r="M71" i="225"/>
  <c r="J71" i="225"/>
  <c r="I71" i="225"/>
  <c r="F71" i="225"/>
  <c r="M70" i="225"/>
  <c r="L70" i="225"/>
  <c r="L69" i="225"/>
  <c r="K69" i="225"/>
  <c r="D69" i="225"/>
  <c r="N67" i="225"/>
  <c r="M67" i="225"/>
  <c r="L67" i="225"/>
  <c r="K67" i="225"/>
  <c r="J67" i="225"/>
  <c r="I67" i="225"/>
  <c r="F67" i="225"/>
  <c r="E67" i="225"/>
  <c r="D67" i="225"/>
  <c r="N66" i="225"/>
  <c r="M66" i="225"/>
  <c r="M63" i="225" s="1"/>
  <c r="L66" i="225"/>
  <c r="L75" i="225" s="1"/>
  <c r="K66" i="225"/>
  <c r="K75" i="225" s="1"/>
  <c r="J66" i="225"/>
  <c r="J75" i="225" s="1"/>
  <c r="I66" i="225"/>
  <c r="F66" i="225"/>
  <c r="F75" i="225" s="1"/>
  <c r="E66" i="225"/>
  <c r="E75" i="225" s="1"/>
  <c r="D66" i="225"/>
  <c r="D75" i="225" s="1"/>
  <c r="N65" i="225"/>
  <c r="N73" i="225" s="1"/>
  <c r="M65" i="225"/>
  <c r="M73" i="225" s="1"/>
  <c r="L65" i="225"/>
  <c r="K65" i="225"/>
  <c r="K73" i="225" s="1"/>
  <c r="J65" i="225"/>
  <c r="J73" i="225" s="1"/>
  <c r="I65" i="225"/>
  <c r="I73" i="225" s="1"/>
  <c r="F65" i="225"/>
  <c r="F73" i="225" s="1"/>
  <c r="E65" i="225"/>
  <c r="E73" i="225" s="1"/>
  <c r="D65" i="225"/>
  <c r="N64" i="225"/>
  <c r="N71" i="225" s="1"/>
  <c r="M64" i="225"/>
  <c r="L64" i="225"/>
  <c r="L63" i="225" s="1"/>
  <c r="K64" i="225"/>
  <c r="J64" i="225"/>
  <c r="I64" i="225"/>
  <c r="F64" i="225"/>
  <c r="F63" i="225" s="1"/>
  <c r="E64" i="225"/>
  <c r="E71" i="225" s="1"/>
  <c r="D64" i="225"/>
  <c r="N63" i="225"/>
  <c r="J63" i="225"/>
  <c r="H62" i="225"/>
  <c r="G62" i="225"/>
  <c r="H61" i="225"/>
  <c r="H59" i="225" s="1"/>
  <c r="G61" i="225"/>
  <c r="H60" i="225"/>
  <c r="G60" i="225"/>
  <c r="N59" i="225"/>
  <c r="M59" i="225"/>
  <c r="L59" i="225"/>
  <c r="K59" i="225"/>
  <c r="J59" i="225"/>
  <c r="I59" i="225"/>
  <c r="F59" i="225"/>
  <c r="E59" i="225"/>
  <c r="D59" i="225"/>
  <c r="H58" i="225"/>
  <c r="H56" i="225" s="1"/>
  <c r="G58" i="225"/>
  <c r="G56" i="225" s="1"/>
  <c r="H57" i="225"/>
  <c r="G57" i="225"/>
  <c r="N56" i="225"/>
  <c r="M56" i="225"/>
  <c r="L56" i="225"/>
  <c r="K56" i="225"/>
  <c r="J56" i="225"/>
  <c r="I56" i="225"/>
  <c r="F56" i="225"/>
  <c r="E56" i="225"/>
  <c r="D56" i="225"/>
  <c r="H55" i="225"/>
  <c r="G55" i="225"/>
  <c r="N54" i="225"/>
  <c r="M54" i="225"/>
  <c r="L54" i="225"/>
  <c r="K54" i="225"/>
  <c r="J54" i="225"/>
  <c r="I54" i="225"/>
  <c r="H54" i="225"/>
  <c r="G54" i="225"/>
  <c r="F54" i="225"/>
  <c r="E54" i="225"/>
  <c r="D54" i="225"/>
  <c r="H53" i="225"/>
  <c r="G53" i="225"/>
  <c r="N52" i="225"/>
  <c r="M52" i="225"/>
  <c r="L52" i="225"/>
  <c r="K52" i="225"/>
  <c r="J52" i="225"/>
  <c r="I52" i="225"/>
  <c r="H52" i="225"/>
  <c r="G52" i="225"/>
  <c r="F52" i="225"/>
  <c r="E52" i="225"/>
  <c r="D52" i="225"/>
  <c r="H51" i="225"/>
  <c r="G51" i="225"/>
  <c r="N50" i="225"/>
  <c r="M50" i="225"/>
  <c r="L50" i="225"/>
  <c r="K50" i="225"/>
  <c r="J50" i="225"/>
  <c r="I50" i="225"/>
  <c r="H50" i="225"/>
  <c r="G50" i="225"/>
  <c r="F50" i="225"/>
  <c r="E50" i="225"/>
  <c r="D50" i="225"/>
  <c r="H49" i="225"/>
  <c r="G49" i="225"/>
  <c r="N48" i="225"/>
  <c r="M48" i="225"/>
  <c r="L48" i="225"/>
  <c r="K48" i="225"/>
  <c r="J48" i="225"/>
  <c r="I48" i="225"/>
  <c r="H48" i="225"/>
  <c r="G48" i="225"/>
  <c r="F48" i="225"/>
  <c r="E48" i="225"/>
  <c r="D48" i="225"/>
  <c r="H47" i="225"/>
  <c r="H67" i="225" s="1"/>
  <c r="G47" i="225"/>
  <c r="G67" i="225" s="1"/>
  <c r="H46" i="225"/>
  <c r="H44" i="225" s="1"/>
  <c r="G46" i="225"/>
  <c r="H45" i="225"/>
  <c r="H64" i="225" s="1"/>
  <c r="G45" i="225"/>
  <c r="N44" i="225"/>
  <c r="M44" i="225"/>
  <c r="L44" i="225"/>
  <c r="K44" i="225"/>
  <c r="J44" i="225"/>
  <c r="I44" i="225"/>
  <c r="F44" i="225"/>
  <c r="E44" i="225"/>
  <c r="D44" i="225"/>
  <c r="H43" i="225"/>
  <c r="G43" i="225"/>
  <c r="N42" i="225"/>
  <c r="M42" i="225"/>
  <c r="L42" i="225"/>
  <c r="K42" i="225"/>
  <c r="J42" i="225"/>
  <c r="I42" i="225"/>
  <c r="H42" i="225"/>
  <c r="G42" i="225"/>
  <c r="F42" i="225"/>
  <c r="E42" i="225"/>
  <c r="D42" i="225"/>
  <c r="N40" i="225"/>
  <c r="N76" i="225" s="1"/>
  <c r="M40" i="225"/>
  <c r="M76" i="225" s="1"/>
  <c r="L40" i="225"/>
  <c r="L76" i="225" s="1"/>
  <c r="K40" i="225"/>
  <c r="K76" i="225" s="1"/>
  <c r="J40" i="225"/>
  <c r="J76" i="225" s="1"/>
  <c r="I40" i="225"/>
  <c r="I76" i="225" s="1"/>
  <c r="F40" i="225"/>
  <c r="F76" i="225" s="1"/>
  <c r="E40" i="225"/>
  <c r="E76" i="225" s="1"/>
  <c r="D40" i="225"/>
  <c r="D76" i="225" s="1"/>
  <c r="N39" i="225"/>
  <c r="N74" i="225" s="1"/>
  <c r="M39" i="225"/>
  <c r="M74" i="225" s="1"/>
  <c r="L39" i="225"/>
  <c r="K39" i="225"/>
  <c r="K74" i="225" s="1"/>
  <c r="J39" i="225"/>
  <c r="J74" i="225" s="1"/>
  <c r="I39" i="225"/>
  <c r="I74" i="225" s="1"/>
  <c r="F39" i="225"/>
  <c r="F74" i="225" s="1"/>
  <c r="E39" i="225"/>
  <c r="E74" i="225" s="1"/>
  <c r="D39" i="225"/>
  <c r="D74" i="225" s="1"/>
  <c r="L38" i="225"/>
  <c r="L72" i="225" s="1"/>
  <c r="H38" i="225"/>
  <c r="H72" i="225" s="1"/>
  <c r="D38" i="225"/>
  <c r="D72" i="225" s="1"/>
  <c r="N37" i="225"/>
  <c r="M37" i="225"/>
  <c r="L37" i="225"/>
  <c r="L71" i="225" s="1"/>
  <c r="K37" i="225"/>
  <c r="K71" i="225" s="1"/>
  <c r="J37" i="225"/>
  <c r="I37" i="225"/>
  <c r="H37" i="225"/>
  <c r="F37" i="225"/>
  <c r="E37" i="225"/>
  <c r="D37" i="225"/>
  <c r="D71" i="225" s="1"/>
  <c r="N36" i="225"/>
  <c r="N70" i="225" s="1"/>
  <c r="M36" i="225"/>
  <c r="L36" i="225"/>
  <c r="K36" i="225"/>
  <c r="K70" i="225" s="1"/>
  <c r="J36" i="225"/>
  <c r="J70" i="225" s="1"/>
  <c r="I36" i="225"/>
  <c r="I70" i="225" s="1"/>
  <c r="F36" i="225"/>
  <c r="F70" i="225" s="1"/>
  <c r="E36" i="225"/>
  <c r="E70" i="225" s="1"/>
  <c r="D36" i="225"/>
  <c r="D70" i="225" s="1"/>
  <c r="N35" i="225"/>
  <c r="M35" i="225"/>
  <c r="M69" i="225" s="1"/>
  <c r="L35" i="225"/>
  <c r="K35" i="225"/>
  <c r="J35" i="225"/>
  <c r="I35" i="225"/>
  <c r="I69" i="225" s="1"/>
  <c r="F35" i="225"/>
  <c r="E35" i="225"/>
  <c r="E69" i="225" s="1"/>
  <c r="D35" i="225"/>
  <c r="L34" i="225"/>
  <c r="H33" i="225"/>
  <c r="G33" i="225"/>
  <c r="H32" i="225"/>
  <c r="G32" i="225"/>
  <c r="N31" i="225"/>
  <c r="M31" i="225"/>
  <c r="L31" i="225"/>
  <c r="K31" i="225"/>
  <c r="J31" i="225"/>
  <c r="I31" i="225"/>
  <c r="H31" i="225"/>
  <c r="G31" i="225"/>
  <c r="F31" i="225"/>
  <c r="E31" i="225"/>
  <c r="D31" i="225"/>
  <c r="H30" i="225"/>
  <c r="G30" i="225"/>
  <c r="N29" i="225"/>
  <c r="M29" i="225"/>
  <c r="L29" i="225"/>
  <c r="K29" i="225"/>
  <c r="J29" i="225"/>
  <c r="I29" i="225"/>
  <c r="H29" i="225"/>
  <c r="G29" i="225"/>
  <c r="F29" i="225"/>
  <c r="E29" i="225"/>
  <c r="D29" i="225"/>
  <c r="H28" i="225"/>
  <c r="G28" i="225"/>
  <c r="N27" i="225"/>
  <c r="N38" i="225" s="1"/>
  <c r="N72" i="225" s="1"/>
  <c r="M27" i="225"/>
  <c r="M38" i="225" s="1"/>
  <c r="L27" i="225"/>
  <c r="K27" i="225"/>
  <c r="J27" i="225"/>
  <c r="J38" i="225" s="1"/>
  <c r="J72" i="225" s="1"/>
  <c r="I27" i="225"/>
  <c r="I38" i="225" s="1"/>
  <c r="I72" i="225" s="1"/>
  <c r="H27" i="225"/>
  <c r="G27" i="225"/>
  <c r="F27" i="225"/>
  <c r="F38" i="225" s="1"/>
  <c r="F72" i="225" s="1"/>
  <c r="E27" i="225"/>
  <c r="E26" i="225" s="1"/>
  <c r="D27" i="225"/>
  <c r="L26" i="225"/>
  <c r="H26" i="225"/>
  <c r="F26" i="225"/>
  <c r="D26" i="225"/>
  <c r="H25" i="225"/>
  <c r="G25" i="225"/>
  <c r="G24" i="225" s="1"/>
  <c r="N24" i="225"/>
  <c r="M24" i="225"/>
  <c r="L24" i="225"/>
  <c r="K24" i="225"/>
  <c r="J24" i="225"/>
  <c r="I24" i="225"/>
  <c r="H24" i="225"/>
  <c r="F24" i="225"/>
  <c r="E24" i="225"/>
  <c r="D24" i="225"/>
  <c r="H23" i="225"/>
  <c r="H22" i="225" s="1"/>
  <c r="G23" i="225"/>
  <c r="N22" i="225"/>
  <c r="M22" i="225"/>
  <c r="L22" i="225"/>
  <c r="K22" i="225"/>
  <c r="J22" i="225"/>
  <c r="I22" i="225"/>
  <c r="G22" i="225"/>
  <c r="F22" i="225"/>
  <c r="E22" i="225"/>
  <c r="D22" i="225"/>
  <c r="H21" i="225"/>
  <c r="G21" i="225"/>
  <c r="G40" i="225" s="1"/>
  <c r="G76" i="225" s="1"/>
  <c r="H20" i="225"/>
  <c r="G20" i="225"/>
  <c r="G18" i="225" s="1"/>
  <c r="H19" i="225"/>
  <c r="G19" i="225"/>
  <c r="N18" i="225"/>
  <c r="M18" i="225"/>
  <c r="L18" i="225"/>
  <c r="K18" i="225"/>
  <c r="J18" i="225"/>
  <c r="I18" i="225"/>
  <c r="H18" i="225"/>
  <c r="F18" i="225"/>
  <c r="E18" i="225"/>
  <c r="D18" i="225"/>
  <c r="H17" i="225"/>
  <c r="H40" i="225" s="1"/>
  <c r="H76" i="225" s="1"/>
  <c r="G17" i="225"/>
  <c r="H16" i="225"/>
  <c r="H39" i="225" s="1"/>
  <c r="H74" i="225" s="1"/>
  <c r="G16" i="225"/>
  <c r="G13" i="225" s="1"/>
  <c r="H15" i="225"/>
  <c r="G15" i="225"/>
  <c r="H14" i="225"/>
  <c r="H35" i="225" s="1"/>
  <c r="G14" i="225"/>
  <c r="G35" i="225" s="1"/>
  <c r="N13" i="225"/>
  <c r="M13" i="225"/>
  <c r="L13" i="225"/>
  <c r="K13" i="225"/>
  <c r="J13" i="225"/>
  <c r="I13" i="225"/>
  <c r="F13" i="225"/>
  <c r="E13" i="225"/>
  <c r="D13" i="225"/>
  <c r="E63" i="225" l="1"/>
  <c r="D83" i="225"/>
  <c r="D63" i="225"/>
  <c r="D34" i="225"/>
  <c r="G83" i="225"/>
  <c r="G66" i="225"/>
  <c r="G75" i="225" s="1"/>
  <c r="I63" i="225"/>
  <c r="H13" i="225"/>
  <c r="H66" i="225"/>
  <c r="H75" i="225" s="1"/>
  <c r="G44" i="225"/>
  <c r="G65" i="225"/>
  <c r="G73" i="225" s="1"/>
  <c r="H71" i="225"/>
  <c r="G36" i="225"/>
  <c r="G70" i="225" s="1"/>
  <c r="K68" i="225"/>
  <c r="M72" i="225"/>
  <c r="M34" i="225"/>
  <c r="F69" i="225"/>
  <c r="F68" i="225" s="1"/>
  <c r="F34" i="225"/>
  <c r="G37" i="225"/>
  <c r="G64" i="225"/>
  <c r="H69" i="225"/>
  <c r="M26" i="225"/>
  <c r="I68" i="225"/>
  <c r="M68" i="225"/>
  <c r="E38" i="225"/>
  <c r="H36" i="225"/>
  <c r="H70" i="225" s="1"/>
  <c r="I26" i="225"/>
  <c r="N26" i="225"/>
  <c r="G38" i="225"/>
  <c r="G72" i="225" s="1"/>
  <c r="G26" i="225"/>
  <c r="K38" i="225"/>
  <c r="K72" i="225" s="1"/>
  <c r="K26" i="225"/>
  <c r="J69" i="225"/>
  <c r="J68" i="225" s="1"/>
  <c r="J34" i="225"/>
  <c r="N69" i="225"/>
  <c r="N68" i="225" s="1"/>
  <c r="N34" i="225"/>
  <c r="G59" i="225"/>
  <c r="D68" i="225"/>
  <c r="L68" i="225"/>
  <c r="G39" i="225"/>
  <c r="G74" i="225" s="1"/>
  <c r="J26" i="225"/>
  <c r="I34" i="225"/>
  <c r="K34" i="225"/>
  <c r="K63" i="225"/>
  <c r="H65" i="225"/>
  <c r="H73" i="225" s="1"/>
  <c r="G69" i="225"/>
  <c r="G63" i="225" l="1"/>
  <c r="H34" i="225"/>
  <c r="H63" i="225"/>
  <c r="H68" i="225"/>
  <c r="G34" i="225"/>
  <c r="E72" i="225"/>
  <c r="E68" i="225" s="1"/>
  <c r="E34" i="225"/>
  <c r="G71" i="225"/>
  <c r="G68" i="225" s="1"/>
  <c r="N83" i="223" l="1"/>
  <c r="N81" i="223"/>
  <c r="N79" i="223"/>
  <c r="N77" i="223"/>
  <c r="N63" i="223"/>
  <c r="N62" i="223" s="1"/>
  <c r="N64" i="223"/>
  <c r="N65" i="223"/>
  <c r="N74" i="223" s="1"/>
  <c r="N66" i="223"/>
  <c r="N68" i="223"/>
  <c r="N69" i="223"/>
  <c r="N71" i="223"/>
  <c r="N72" i="223"/>
  <c r="N73" i="223"/>
  <c r="N75" i="223"/>
  <c r="N58" i="223"/>
  <c r="N55" i="223"/>
  <c r="N53" i="223"/>
  <c r="N51" i="223"/>
  <c r="N49" i="223"/>
  <c r="N47" i="223"/>
  <c r="N43" i="223"/>
  <c r="N41" i="223"/>
  <c r="N34" i="223"/>
  <c r="N33" i="223" s="1"/>
  <c r="N35" i="223"/>
  <c r="N36" i="223"/>
  <c r="N37" i="223"/>
  <c r="N38" i="223"/>
  <c r="N39" i="223"/>
  <c r="N30" i="223"/>
  <c r="N28" i="223"/>
  <c r="N26" i="223"/>
  <c r="N25" i="223" s="1"/>
  <c r="N23" i="223"/>
  <c r="N21" i="223"/>
  <c r="N17" i="223"/>
  <c r="N12" i="223"/>
  <c r="N70" i="223" l="1"/>
  <c r="N67" i="223" s="1"/>
  <c r="H84" i="223"/>
  <c r="G84" i="223"/>
  <c r="O83" i="223"/>
  <c r="M83" i="223"/>
  <c r="L83" i="223"/>
  <c r="K83" i="223"/>
  <c r="J83" i="223"/>
  <c r="I83" i="223"/>
  <c r="H83" i="223"/>
  <c r="G83" i="223"/>
  <c r="F83" i="223"/>
  <c r="E83" i="223"/>
  <c r="D83" i="223"/>
  <c r="H86" i="224"/>
  <c r="G86" i="224"/>
  <c r="N85" i="224"/>
  <c r="M85" i="224"/>
  <c r="L85" i="224"/>
  <c r="K85" i="224"/>
  <c r="J85" i="224"/>
  <c r="I85" i="224"/>
  <c r="H85" i="224"/>
  <c r="G85" i="224"/>
  <c r="F85" i="224"/>
  <c r="E85" i="224"/>
  <c r="D85" i="224"/>
  <c r="G47" i="224" l="1"/>
  <c r="H82" i="224"/>
  <c r="H81" i="224" s="1"/>
  <c r="G82" i="224"/>
  <c r="N81" i="224"/>
  <c r="M81" i="224"/>
  <c r="L81" i="224"/>
  <c r="K81" i="224"/>
  <c r="J81" i="224"/>
  <c r="I81" i="224"/>
  <c r="G81" i="224"/>
  <c r="F81" i="224"/>
  <c r="E81" i="224"/>
  <c r="D81" i="224"/>
  <c r="H80" i="224"/>
  <c r="G80" i="224"/>
  <c r="N79" i="224"/>
  <c r="M79" i="224"/>
  <c r="M83" i="224" s="1"/>
  <c r="L79" i="224"/>
  <c r="K79" i="224"/>
  <c r="J79" i="224"/>
  <c r="I79" i="224"/>
  <c r="I83" i="224" s="1"/>
  <c r="H79" i="224"/>
  <c r="G79" i="224"/>
  <c r="F79" i="224"/>
  <c r="E79" i="224"/>
  <c r="D79" i="224"/>
  <c r="D83" i="224" s="1"/>
  <c r="N67" i="224"/>
  <c r="M67" i="224"/>
  <c r="L67" i="224"/>
  <c r="K67" i="224"/>
  <c r="J67" i="224"/>
  <c r="I67" i="224"/>
  <c r="F67" i="224"/>
  <c r="E67" i="224"/>
  <c r="D67" i="224"/>
  <c r="N66" i="224"/>
  <c r="N75" i="224" s="1"/>
  <c r="M66" i="224"/>
  <c r="M75" i="224" s="1"/>
  <c r="L66" i="224"/>
  <c r="L75" i="224" s="1"/>
  <c r="K66" i="224"/>
  <c r="K75" i="224" s="1"/>
  <c r="J66" i="224"/>
  <c r="J75" i="224" s="1"/>
  <c r="I66" i="224"/>
  <c r="F66" i="224"/>
  <c r="F75" i="224" s="1"/>
  <c r="E66" i="224"/>
  <c r="E75" i="224" s="1"/>
  <c r="D66" i="224"/>
  <c r="D75" i="224" s="1"/>
  <c r="N65" i="224"/>
  <c r="N73" i="224" s="1"/>
  <c r="M65" i="224"/>
  <c r="M73" i="224" s="1"/>
  <c r="L65" i="224"/>
  <c r="L73" i="224" s="1"/>
  <c r="K65" i="224"/>
  <c r="K73" i="224" s="1"/>
  <c r="J65" i="224"/>
  <c r="J73" i="224" s="1"/>
  <c r="I65" i="224"/>
  <c r="I73" i="224" s="1"/>
  <c r="F65" i="224"/>
  <c r="F73" i="224" s="1"/>
  <c r="E65" i="224"/>
  <c r="E73" i="224" s="1"/>
  <c r="D65" i="224"/>
  <c r="D73" i="224" s="1"/>
  <c r="N64" i="224"/>
  <c r="M64" i="224"/>
  <c r="L64" i="224"/>
  <c r="K64" i="224"/>
  <c r="J64" i="224"/>
  <c r="I64" i="224"/>
  <c r="F64" i="224"/>
  <c r="E64" i="224"/>
  <c r="D64" i="224"/>
  <c r="H62" i="224"/>
  <c r="G62" i="224"/>
  <c r="G67" i="224" s="1"/>
  <c r="H61" i="224"/>
  <c r="H59" i="224" s="1"/>
  <c r="G61" i="224"/>
  <c r="H60" i="224"/>
  <c r="G60" i="224"/>
  <c r="N59" i="224"/>
  <c r="M59" i="224"/>
  <c r="L59" i="224"/>
  <c r="K59" i="224"/>
  <c r="J59" i="224"/>
  <c r="I59" i="224"/>
  <c r="F59" i="224"/>
  <c r="E59" i="224"/>
  <c r="D59" i="224"/>
  <c r="H58" i="224"/>
  <c r="G58" i="224"/>
  <c r="H57" i="224"/>
  <c r="G57" i="224"/>
  <c r="N56" i="224"/>
  <c r="M56" i="224"/>
  <c r="L56" i="224"/>
  <c r="K56" i="224"/>
  <c r="J56" i="224"/>
  <c r="I56" i="224"/>
  <c r="F56" i="224"/>
  <c r="E56" i="224"/>
  <c r="D56" i="224"/>
  <c r="H55" i="224"/>
  <c r="G55" i="224"/>
  <c r="N54" i="224"/>
  <c r="M54" i="224"/>
  <c r="L54" i="224"/>
  <c r="K54" i="224"/>
  <c r="J54" i="224"/>
  <c r="I54" i="224"/>
  <c r="H54" i="224"/>
  <c r="G54" i="224"/>
  <c r="F54" i="224"/>
  <c r="E54" i="224"/>
  <c r="D54" i="224"/>
  <c r="H53" i="224"/>
  <c r="H52" i="224" s="1"/>
  <c r="G53" i="224"/>
  <c r="G52" i="224" s="1"/>
  <c r="N52" i="224"/>
  <c r="M52" i="224"/>
  <c r="L52" i="224"/>
  <c r="K52" i="224"/>
  <c r="J52" i="224"/>
  <c r="I52" i="224"/>
  <c r="F52" i="224"/>
  <c r="E52" i="224"/>
  <c r="D52" i="224"/>
  <c r="H51" i="224"/>
  <c r="G51" i="224"/>
  <c r="N50" i="224"/>
  <c r="M50" i="224"/>
  <c r="L50" i="224"/>
  <c r="K50" i="224"/>
  <c r="J50" i="224"/>
  <c r="I50" i="224"/>
  <c r="H50" i="224"/>
  <c r="G50" i="224"/>
  <c r="F50" i="224"/>
  <c r="E50" i="224"/>
  <c r="D50" i="224"/>
  <c r="H49" i="224"/>
  <c r="H48" i="224" s="1"/>
  <c r="G49" i="224"/>
  <c r="G48" i="224" s="1"/>
  <c r="N48" i="224"/>
  <c r="M48" i="224"/>
  <c r="L48" i="224"/>
  <c r="K48" i="224"/>
  <c r="J48" i="224"/>
  <c r="I48" i="224"/>
  <c r="F48" i="224"/>
  <c r="E48" i="224"/>
  <c r="D48" i="224"/>
  <c r="H47" i="224"/>
  <c r="H67" i="224" s="1"/>
  <c r="H46" i="224"/>
  <c r="G46" i="224"/>
  <c r="G44" i="224" s="1"/>
  <c r="H45" i="224"/>
  <c r="H64" i="224" s="1"/>
  <c r="G45" i="224"/>
  <c r="G64" i="224" s="1"/>
  <c r="N44" i="224"/>
  <c r="M44" i="224"/>
  <c r="L44" i="224"/>
  <c r="K44" i="224"/>
  <c r="J44" i="224"/>
  <c r="I44" i="224"/>
  <c r="F44" i="224"/>
  <c r="E44" i="224"/>
  <c r="D44" i="224"/>
  <c r="H43" i="224"/>
  <c r="H42" i="224" s="1"/>
  <c r="G43" i="224"/>
  <c r="G42" i="224" s="1"/>
  <c r="N42" i="224"/>
  <c r="M42" i="224"/>
  <c r="L42" i="224"/>
  <c r="K42" i="224"/>
  <c r="J42" i="224"/>
  <c r="I42" i="224"/>
  <c r="F42" i="224"/>
  <c r="E42" i="224"/>
  <c r="D42" i="224"/>
  <c r="N40" i="224"/>
  <c r="N76" i="224" s="1"/>
  <c r="M40" i="224"/>
  <c r="M76" i="224" s="1"/>
  <c r="L40" i="224"/>
  <c r="L76" i="224" s="1"/>
  <c r="K40" i="224"/>
  <c r="K76" i="224" s="1"/>
  <c r="J40" i="224"/>
  <c r="J76" i="224" s="1"/>
  <c r="I40" i="224"/>
  <c r="I76" i="224" s="1"/>
  <c r="F40" i="224"/>
  <c r="F76" i="224" s="1"/>
  <c r="E40" i="224"/>
  <c r="E76" i="224" s="1"/>
  <c r="D40" i="224"/>
  <c r="D76" i="224" s="1"/>
  <c r="N39" i="224"/>
  <c r="N74" i="224" s="1"/>
  <c r="M39" i="224"/>
  <c r="M74" i="224" s="1"/>
  <c r="L39" i="224"/>
  <c r="L74" i="224" s="1"/>
  <c r="K39" i="224"/>
  <c r="K74" i="224" s="1"/>
  <c r="J39" i="224"/>
  <c r="J74" i="224" s="1"/>
  <c r="I39" i="224"/>
  <c r="I74" i="224" s="1"/>
  <c r="F39" i="224"/>
  <c r="F74" i="224" s="1"/>
  <c r="E39" i="224"/>
  <c r="E74" i="224" s="1"/>
  <c r="D39" i="224"/>
  <c r="D74" i="224" s="1"/>
  <c r="N37" i="224"/>
  <c r="M37" i="224"/>
  <c r="M71" i="224" s="1"/>
  <c r="L37" i="224"/>
  <c r="L71" i="224" s="1"/>
  <c r="K37" i="224"/>
  <c r="J37" i="224"/>
  <c r="I37" i="224"/>
  <c r="F37" i="224"/>
  <c r="F71" i="224" s="1"/>
  <c r="E37" i="224"/>
  <c r="D37" i="224"/>
  <c r="N36" i="224"/>
  <c r="N70" i="224" s="1"/>
  <c r="M36" i="224"/>
  <c r="M70" i="224" s="1"/>
  <c r="L36" i="224"/>
  <c r="L70" i="224" s="1"/>
  <c r="K36" i="224"/>
  <c r="K70" i="224" s="1"/>
  <c r="J36" i="224"/>
  <c r="J70" i="224" s="1"/>
  <c r="I36" i="224"/>
  <c r="I70" i="224" s="1"/>
  <c r="F36" i="224"/>
  <c r="F70" i="224" s="1"/>
  <c r="E36" i="224"/>
  <c r="E70" i="224" s="1"/>
  <c r="D36" i="224"/>
  <c r="N35" i="224"/>
  <c r="M35" i="224"/>
  <c r="M69" i="224" s="1"/>
  <c r="L35" i="224"/>
  <c r="L69" i="224" s="1"/>
  <c r="K35" i="224"/>
  <c r="K69" i="224" s="1"/>
  <c r="J35" i="224"/>
  <c r="I35" i="224"/>
  <c r="I69" i="224" s="1"/>
  <c r="F35" i="224"/>
  <c r="E35" i="224"/>
  <c r="E69" i="224" s="1"/>
  <c r="D35" i="224"/>
  <c r="D69" i="224" s="1"/>
  <c r="H33" i="224"/>
  <c r="G33" i="224"/>
  <c r="H32" i="224"/>
  <c r="G32" i="224"/>
  <c r="N31" i="224"/>
  <c r="M31" i="224"/>
  <c r="L31" i="224"/>
  <c r="K31" i="224"/>
  <c r="J31" i="224"/>
  <c r="I31" i="224"/>
  <c r="H31" i="224"/>
  <c r="F31" i="224"/>
  <c r="E31" i="224"/>
  <c r="D31" i="224"/>
  <c r="H30" i="224"/>
  <c r="G30" i="224"/>
  <c r="N29" i="224"/>
  <c r="M29" i="224"/>
  <c r="L29" i="224"/>
  <c r="K29" i="224"/>
  <c r="J29" i="224"/>
  <c r="I29" i="224"/>
  <c r="H29" i="224"/>
  <c r="G29" i="224"/>
  <c r="F29" i="224"/>
  <c r="E29" i="224"/>
  <c r="D29" i="224"/>
  <c r="H28" i="224"/>
  <c r="G28" i="224"/>
  <c r="N27" i="224"/>
  <c r="M27" i="224"/>
  <c r="M38" i="224" s="1"/>
  <c r="M72" i="224" s="1"/>
  <c r="L27" i="224"/>
  <c r="L26" i="224" s="1"/>
  <c r="K27" i="224"/>
  <c r="K38" i="224" s="1"/>
  <c r="K72" i="224" s="1"/>
  <c r="J27" i="224"/>
  <c r="I27" i="224"/>
  <c r="I38" i="224" s="1"/>
  <c r="I72" i="224" s="1"/>
  <c r="H27" i="224"/>
  <c r="H38" i="224" s="1"/>
  <c r="H72" i="224" s="1"/>
  <c r="G27" i="224"/>
  <c r="G38" i="224" s="1"/>
  <c r="G72" i="224" s="1"/>
  <c r="F27" i="224"/>
  <c r="E27" i="224"/>
  <c r="E38" i="224" s="1"/>
  <c r="E72" i="224" s="1"/>
  <c r="D27" i="224"/>
  <c r="D26" i="224" s="1"/>
  <c r="K26" i="224"/>
  <c r="G26" i="224"/>
  <c r="H25" i="224"/>
  <c r="G25" i="224"/>
  <c r="N24" i="224"/>
  <c r="M24" i="224"/>
  <c r="L24" i="224"/>
  <c r="K24" i="224"/>
  <c r="J24" i="224"/>
  <c r="I24" i="224"/>
  <c r="H24" i="224"/>
  <c r="G24" i="224"/>
  <c r="F24" i="224"/>
  <c r="E24" i="224"/>
  <c r="D24" i="224"/>
  <c r="H23" i="224"/>
  <c r="G23" i="224"/>
  <c r="N22" i="224"/>
  <c r="M22" i="224"/>
  <c r="L22" i="224"/>
  <c r="K22" i="224"/>
  <c r="J22" i="224"/>
  <c r="I22" i="224"/>
  <c r="H22" i="224"/>
  <c r="G22" i="224"/>
  <c r="F22" i="224"/>
  <c r="E22" i="224"/>
  <c r="D22" i="224"/>
  <c r="H21" i="224"/>
  <c r="G21" i="224"/>
  <c r="H20" i="224"/>
  <c r="H37" i="224" s="1"/>
  <c r="G20" i="224"/>
  <c r="H19" i="224"/>
  <c r="G19" i="224"/>
  <c r="N18" i="224"/>
  <c r="M18" i="224"/>
  <c r="L18" i="224"/>
  <c r="K18" i="224"/>
  <c r="J18" i="224"/>
  <c r="I18" i="224"/>
  <c r="F18" i="224"/>
  <c r="E18" i="224"/>
  <c r="D18" i="224"/>
  <c r="H17" i="224"/>
  <c r="G17" i="224"/>
  <c r="H16" i="224"/>
  <c r="H39" i="224" s="1"/>
  <c r="H74" i="224" s="1"/>
  <c r="G16" i="224"/>
  <c r="H15" i="224"/>
  <c r="G15" i="224"/>
  <c r="H14" i="224"/>
  <c r="H35" i="224" s="1"/>
  <c r="H69" i="224" s="1"/>
  <c r="G14" i="224"/>
  <c r="G35" i="224" s="1"/>
  <c r="G69" i="224" s="1"/>
  <c r="N13" i="224"/>
  <c r="M13" i="224"/>
  <c r="L13" i="224"/>
  <c r="K13" i="224"/>
  <c r="J13" i="224"/>
  <c r="I13" i="224"/>
  <c r="F13" i="224"/>
  <c r="E13" i="224"/>
  <c r="D13" i="224"/>
  <c r="L83" i="224" l="1"/>
  <c r="H83" i="224"/>
  <c r="J63" i="224"/>
  <c r="J71" i="224"/>
  <c r="N71" i="224"/>
  <c r="G40" i="224"/>
  <c r="G76" i="224" s="1"/>
  <c r="K71" i="224"/>
  <c r="K68" i="224" s="1"/>
  <c r="J83" i="224"/>
  <c r="D71" i="224"/>
  <c r="H18" i="224"/>
  <c r="E71" i="224"/>
  <c r="E68" i="224" s="1"/>
  <c r="F63" i="224"/>
  <c r="E83" i="224"/>
  <c r="G18" i="224"/>
  <c r="H56" i="224"/>
  <c r="D38" i="224"/>
  <c r="D72" i="224" s="1"/>
  <c r="G37" i="224"/>
  <c r="G71" i="224" s="1"/>
  <c r="F83" i="224"/>
  <c r="N83" i="224"/>
  <c r="G31" i="224"/>
  <c r="L38" i="224"/>
  <c r="L72" i="224" s="1"/>
  <c r="L68" i="224" s="1"/>
  <c r="I71" i="224"/>
  <c r="I68" i="224" s="1"/>
  <c r="H26" i="224"/>
  <c r="M63" i="224"/>
  <c r="N63" i="224"/>
  <c r="I63" i="224"/>
  <c r="H71" i="224"/>
  <c r="H44" i="224"/>
  <c r="I75" i="224"/>
  <c r="D70" i="224"/>
  <c r="G66" i="224"/>
  <c r="G75" i="224" s="1"/>
  <c r="G59" i="224"/>
  <c r="G56" i="224"/>
  <c r="E63" i="224"/>
  <c r="G39" i="224"/>
  <c r="G74" i="224" s="1"/>
  <c r="E26" i="224"/>
  <c r="I34" i="224"/>
  <c r="M68" i="224"/>
  <c r="H66" i="224"/>
  <c r="H75" i="224" s="1"/>
  <c r="G13" i="224"/>
  <c r="F38" i="224"/>
  <c r="F72" i="224" s="1"/>
  <c r="F26" i="224"/>
  <c r="J38" i="224"/>
  <c r="J72" i="224" s="1"/>
  <c r="J26" i="224"/>
  <c r="N38" i="224"/>
  <c r="N72" i="224" s="1"/>
  <c r="N26" i="224"/>
  <c r="E34" i="224"/>
  <c r="K34" i="224"/>
  <c r="J69" i="224"/>
  <c r="J34" i="224"/>
  <c r="N69" i="224"/>
  <c r="N34" i="224"/>
  <c r="G65" i="224"/>
  <c r="G73" i="224" s="1"/>
  <c r="G36" i="224"/>
  <c r="G70" i="224" s="1"/>
  <c r="M26" i="224"/>
  <c r="F69" i="224"/>
  <c r="K63" i="224"/>
  <c r="H65" i="224"/>
  <c r="H73" i="224" s="1"/>
  <c r="H36" i="224"/>
  <c r="H13" i="224"/>
  <c r="H40" i="224"/>
  <c r="H76" i="224" s="1"/>
  <c r="I26" i="224"/>
  <c r="M34" i="224"/>
  <c r="D63" i="224"/>
  <c r="L63" i="224"/>
  <c r="G83" i="224"/>
  <c r="K83" i="224"/>
  <c r="D68" i="224" l="1"/>
  <c r="F34" i="224"/>
  <c r="D34" i="224"/>
  <c r="L34" i="224"/>
  <c r="G63" i="224"/>
  <c r="H63" i="224"/>
  <c r="G34" i="224"/>
  <c r="G68" i="224"/>
  <c r="J68" i="224"/>
  <c r="H34" i="224"/>
  <c r="H70" i="224"/>
  <c r="H68" i="224" s="1"/>
  <c r="F68" i="224"/>
  <c r="N68" i="224"/>
  <c r="N80" i="222" l="1"/>
  <c r="N82" i="222" s="1"/>
  <c r="N78" i="222"/>
  <c r="N63" i="222"/>
  <c r="N62" i="222" s="1"/>
  <c r="N64" i="222"/>
  <c r="N65" i="222"/>
  <c r="N74" i="222" s="1"/>
  <c r="N66" i="222"/>
  <c r="N68" i="222"/>
  <c r="N69" i="222"/>
  <c r="N71" i="222"/>
  <c r="N72" i="222"/>
  <c r="N73" i="222"/>
  <c r="N75" i="222"/>
  <c r="N58" i="222"/>
  <c r="N55" i="222"/>
  <c r="N53" i="222"/>
  <c r="N51" i="222"/>
  <c r="N49" i="222"/>
  <c r="N47" i="222"/>
  <c r="N43" i="222"/>
  <c r="N41" i="222"/>
  <c r="N34" i="222"/>
  <c r="N33" i="222" s="1"/>
  <c r="N35" i="222"/>
  <c r="N36" i="222"/>
  <c r="N37" i="222"/>
  <c r="N38" i="222"/>
  <c r="N39" i="222"/>
  <c r="N30" i="222"/>
  <c r="N28" i="222"/>
  <c r="N26" i="222"/>
  <c r="N25" i="222" s="1"/>
  <c r="N23" i="222"/>
  <c r="N21" i="222"/>
  <c r="N17" i="222"/>
  <c r="N12" i="222"/>
  <c r="N70" i="222" l="1"/>
  <c r="N67" i="222" s="1"/>
  <c r="H80" i="223" l="1"/>
  <c r="H79" i="223" s="1"/>
  <c r="G80" i="223"/>
  <c r="O79" i="223"/>
  <c r="M79" i="223"/>
  <c r="L79" i="223"/>
  <c r="K79" i="223"/>
  <c r="J79" i="223"/>
  <c r="I79" i="223"/>
  <c r="G79" i="223"/>
  <c r="F79" i="223"/>
  <c r="E79" i="223"/>
  <c r="D79" i="223"/>
  <c r="H78" i="223"/>
  <c r="G78" i="223"/>
  <c r="O77" i="223"/>
  <c r="M77" i="223"/>
  <c r="M81" i="223" s="1"/>
  <c r="L77" i="223"/>
  <c r="L81" i="223" s="1"/>
  <c r="K77" i="223"/>
  <c r="J77" i="223"/>
  <c r="I77" i="223"/>
  <c r="H77" i="223"/>
  <c r="G77" i="223"/>
  <c r="F77" i="223"/>
  <c r="E77" i="223"/>
  <c r="E81" i="223" s="1"/>
  <c r="D77" i="223"/>
  <c r="D81" i="223" s="1"/>
  <c r="O66" i="223"/>
  <c r="M66" i="223"/>
  <c r="L66" i="223"/>
  <c r="K66" i="223"/>
  <c r="J66" i="223"/>
  <c r="I66" i="223"/>
  <c r="F66" i="223"/>
  <c r="E66" i="223"/>
  <c r="D66" i="223"/>
  <c r="O65" i="223"/>
  <c r="O74" i="223" s="1"/>
  <c r="M65" i="223"/>
  <c r="M74" i="223" s="1"/>
  <c r="L65" i="223"/>
  <c r="L74" i="223" s="1"/>
  <c r="K65" i="223"/>
  <c r="K74" i="223" s="1"/>
  <c r="J65" i="223"/>
  <c r="J74" i="223" s="1"/>
  <c r="I65" i="223"/>
  <c r="I74" i="223" s="1"/>
  <c r="F65" i="223"/>
  <c r="F74" i="223" s="1"/>
  <c r="E65" i="223"/>
  <c r="E74" i="223" s="1"/>
  <c r="D65" i="223"/>
  <c r="D74" i="223" s="1"/>
  <c r="O64" i="223"/>
  <c r="O72" i="223" s="1"/>
  <c r="M64" i="223"/>
  <c r="M72" i="223" s="1"/>
  <c r="L64" i="223"/>
  <c r="K64" i="223"/>
  <c r="K72" i="223" s="1"/>
  <c r="J64" i="223"/>
  <c r="J72" i="223" s="1"/>
  <c r="I64" i="223"/>
  <c r="I72" i="223" s="1"/>
  <c r="F64" i="223"/>
  <c r="F72" i="223" s="1"/>
  <c r="E64" i="223"/>
  <c r="E72" i="223" s="1"/>
  <c r="D64" i="223"/>
  <c r="O63" i="223"/>
  <c r="M63" i="223"/>
  <c r="L63" i="223"/>
  <c r="K63" i="223"/>
  <c r="J63" i="223"/>
  <c r="I63" i="223"/>
  <c r="F63" i="223"/>
  <c r="E63" i="223"/>
  <c r="D63" i="223"/>
  <c r="M62" i="223"/>
  <c r="E62" i="223"/>
  <c r="H61" i="223"/>
  <c r="G61" i="223"/>
  <c r="G66" i="223" s="1"/>
  <c r="H60" i="223"/>
  <c r="G60" i="223"/>
  <c r="G58" i="223" s="1"/>
  <c r="H59" i="223"/>
  <c r="G59" i="223"/>
  <c r="O58" i="223"/>
  <c r="M58" i="223"/>
  <c r="L58" i="223"/>
  <c r="K58" i="223"/>
  <c r="J58" i="223"/>
  <c r="I58" i="223"/>
  <c r="F58" i="223"/>
  <c r="E58" i="223"/>
  <c r="D58" i="223"/>
  <c r="H57" i="223"/>
  <c r="G57" i="223"/>
  <c r="H56" i="223"/>
  <c r="G56" i="223"/>
  <c r="O55" i="223"/>
  <c r="M55" i="223"/>
  <c r="L55" i="223"/>
  <c r="K55" i="223"/>
  <c r="J55" i="223"/>
  <c r="I55" i="223"/>
  <c r="F55" i="223"/>
  <c r="E55" i="223"/>
  <c r="D55" i="223"/>
  <c r="H54" i="223"/>
  <c r="G54" i="223"/>
  <c r="O53" i="223"/>
  <c r="M53" i="223"/>
  <c r="L53" i="223"/>
  <c r="K53" i="223"/>
  <c r="J53" i="223"/>
  <c r="I53" i="223"/>
  <c r="H53" i="223"/>
  <c r="G53" i="223"/>
  <c r="F53" i="223"/>
  <c r="E53" i="223"/>
  <c r="D53" i="223"/>
  <c r="H52" i="223"/>
  <c r="G52" i="223"/>
  <c r="O51" i="223"/>
  <c r="M51" i="223"/>
  <c r="L51" i="223"/>
  <c r="K51" i="223"/>
  <c r="J51" i="223"/>
  <c r="I51" i="223"/>
  <c r="H51" i="223"/>
  <c r="G51" i="223"/>
  <c r="F51" i="223"/>
  <c r="E51" i="223"/>
  <c r="D51" i="223"/>
  <c r="H50" i="223"/>
  <c r="G50" i="223"/>
  <c r="O49" i="223"/>
  <c r="M49" i="223"/>
  <c r="L49" i="223"/>
  <c r="K49" i="223"/>
  <c r="J49" i="223"/>
  <c r="I49" i="223"/>
  <c r="H49" i="223"/>
  <c r="G49" i="223"/>
  <c r="F49" i="223"/>
  <c r="E49" i="223"/>
  <c r="D49" i="223"/>
  <c r="H48" i="223"/>
  <c r="G48" i="223"/>
  <c r="O47" i="223"/>
  <c r="M47" i="223"/>
  <c r="L47" i="223"/>
  <c r="K47" i="223"/>
  <c r="J47" i="223"/>
  <c r="I47" i="223"/>
  <c r="H47" i="223"/>
  <c r="G47" i="223"/>
  <c r="F47" i="223"/>
  <c r="E47" i="223"/>
  <c r="D47" i="223"/>
  <c r="H46" i="223"/>
  <c r="H66" i="223" s="1"/>
  <c r="H45" i="223"/>
  <c r="G45" i="223"/>
  <c r="G64" i="223" s="1"/>
  <c r="G72" i="223" s="1"/>
  <c r="H44" i="223"/>
  <c r="H63" i="223" s="1"/>
  <c r="G44" i="223"/>
  <c r="G63" i="223" s="1"/>
  <c r="O43" i="223"/>
  <c r="M43" i="223"/>
  <c r="L43" i="223"/>
  <c r="K43" i="223"/>
  <c r="J43" i="223"/>
  <c r="I43" i="223"/>
  <c r="F43" i="223"/>
  <c r="E43" i="223"/>
  <c r="D43" i="223"/>
  <c r="H42" i="223"/>
  <c r="G42" i="223"/>
  <c r="O41" i="223"/>
  <c r="M41" i="223"/>
  <c r="L41" i="223"/>
  <c r="K41" i="223"/>
  <c r="J41" i="223"/>
  <c r="I41" i="223"/>
  <c r="H41" i="223"/>
  <c r="G41" i="223"/>
  <c r="F41" i="223"/>
  <c r="E41" i="223"/>
  <c r="D41" i="223"/>
  <c r="O39" i="223"/>
  <c r="O75" i="223" s="1"/>
  <c r="M39" i="223"/>
  <c r="M75" i="223" s="1"/>
  <c r="L39" i="223"/>
  <c r="L75" i="223" s="1"/>
  <c r="K39" i="223"/>
  <c r="K75" i="223" s="1"/>
  <c r="J39" i="223"/>
  <c r="J75" i="223" s="1"/>
  <c r="I39" i="223"/>
  <c r="I75" i="223" s="1"/>
  <c r="F39" i="223"/>
  <c r="F75" i="223" s="1"/>
  <c r="E39" i="223"/>
  <c r="E75" i="223" s="1"/>
  <c r="D39" i="223"/>
  <c r="D75" i="223" s="1"/>
  <c r="O38" i="223"/>
  <c r="O73" i="223" s="1"/>
  <c r="M38" i="223"/>
  <c r="M73" i="223" s="1"/>
  <c r="L38" i="223"/>
  <c r="L73" i="223" s="1"/>
  <c r="K38" i="223"/>
  <c r="K73" i="223" s="1"/>
  <c r="J38" i="223"/>
  <c r="J73" i="223" s="1"/>
  <c r="I38" i="223"/>
  <c r="I73" i="223" s="1"/>
  <c r="F38" i="223"/>
  <c r="F73" i="223" s="1"/>
  <c r="E38" i="223"/>
  <c r="E73" i="223" s="1"/>
  <c r="D38" i="223"/>
  <c r="D73" i="223" s="1"/>
  <c r="O36" i="223"/>
  <c r="O70" i="223" s="1"/>
  <c r="M36" i="223"/>
  <c r="L36" i="223"/>
  <c r="K36" i="223"/>
  <c r="K70" i="223" s="1"/>
  <c r="J36" i="223"/>
  <c r="J70" i="223" s="1"/>
  <c r="I36" i="223"/>
  <c r="G36" i="223"/>
  <c r="F36" i="223"/>
  <c r="F70" i="223" s="1"/>
  <c r="E36" i="223"/>
  <c r="E70" i="223" s="1"/>
  <c r="D36" i="223"/>
  <c r="D70" i="223" s="1"/>
  <c r="O35" i="223"/>
  <c r="M35" i="223"/>
  <c r="M69" i="223" s="1"/>
  <c r="L35" i="223"/>
  <c r="L69" i="223" s="1"/>
  <c r="K35" i="223"/>
  <c r="K69" i="223" s="1"/>
  <c r="J35" i="223"/>
  <c r="I35" i="223"/>
  <c r="I69" i="223" s="1"/>
  <c r="F35" i="223"/>
  <c r="E35" i="223"/>
  <c r="E69" i="223" s="1"/>
  <c r="D35" i="223"/>
  <c r="D69" i="223" s="1"/>
  <c r="O34" i="223"/>
  <c r="O68" i="223" s="1"/>
  <c r="M34" i="223"/>
  <c r="M68" i="223" s="1"/>
  <c r="L34" i="223"/>
  <c r="L68" i="223" s="1"/>
  <c r="K34" i="223"/>
  <c r="K68" i="223" s="1"/>
  <c r="J34" i="223"/>
  <c r="J68" i="223" s="1"/>
  <c r="I34" i="223"/>
  <c r="I68" i="223" s="1"/>
  <c r="F34" i="223"/>
  <c r="F68" i="223" s="1"/>
  <c r="E34" i="223"/>
  <c r="E68" i="223" s="1"/>
  <c r="D34" i="223"/>
  <c r="D68" i="223" s="1"/>
  <c r="H32" i="223"/>
  <c r="G32" i="223"/>
  <c r="H31" i="223"/>
  <c r="G31" i="223"/>
  <c r="G30" i="223" s="1"/>
  <c r="O30" i="223"/>
  <c r="M30" i="223"/>
  <c r="L30" i="223"/>
  <c r="K30" i="223"/>
  <c r="J30" i="223"/>
  <c r="I30" i="223"/>
  <c r="F30" i="223"/>
  <c r="E30" i="223"/>
  <c r="D30" i="223"/>
  <c r="H29" i="223"/>
  <c r="G29" i="223"/>
  <c r="G28" i="223" s="1"/>
  <c r="O28" i="223"/>
  <c r="M28" i="223"/>
  <c r="L28" i="223"/>
  <c r="K28" i="223"/>
  <c r="J28" i="223"/>
  <c r="I28" i="223"/>
  <c r="H28" i="223"/>
  <c r="F28" i="223"/>
  <c r="E28" i="223"/>
  <c r="D28" i="223"/>
  <c r="H27" i="223"/>
  <c r="G27" i="223"/>
  <c r="O26" i="223"/>
  <c r="O37" i="223" s="1"/>
  <c r="O71" i="223" s="1"/>
  <c r="M26" i="223"/>
  <c r="M37" i="223" s="1"/>
  <c r="M71" i="223" s="1"/>
  <c r="L26" i="223"/>
  <c r="L37" i="223" s="1"/>
  <c r="L71" i="223" s="1"/>
  <c r="K26" i="223"/>
  <c r="K25" i="223" s="1"/>
  <c r="J26" i="223"/>
  <c r="J37" i="223" s="1"/>
  <c r="J71" i="223" s="1"/>
  <c r="I26" i="223"/>
  <c r="I37" i="223" s="1"/>
  <c r="I71" i="223" s="1"/>
  <c r="H26" i="223"/>
  <c r="H37" i="223" s="1"/>
  <c r="H71" i="223" s="1"/>
  <c r="G26" i="223"/>
  <c r="G25" i="223" s="1"/>
  <c r="F26" i="223"/>
  <c r="F37" i="223" s="1"/>
  <c r="F71" i="223" s="1"/>
  <c r="E26" i="223"/>
  <c r="E37" i="223" s="1"/>
  <c r="E71" i="223" s="1"/>
  <c r="D26" i="223"/>
  <c r="D25" i="223" s="1"/>
  <c r="J25" i="223"/>
  <c r="F25" i="223"/>
  <c r="H24" i="223"/>
  <c r="G24" i="223"/>
  <c r="O23" i="223"/>
  <c r="M23" i="223"/>
  <c r="L23" i="223"/>
  <c r="K23" i="223"/>
  <c r="J23" i="223"/>
  <c r="I23" i="223"/>
  <c r="H23" i="223"/>
  <c r="G23" i="223"/>
  <c r="F23" i="223"/>
  <c r="E23" i="223"/>
  <c r="D23" i="223"/>
  <c r="H22" i="223"/>
  <c r="G22" i="223"/>
  <c r="O21" i="223"/>
  <c r="M21" i="223"/>
  <c r="L21" i="223"/>
  <c r="K21" i="223"/>
  <c r="J21" i="223"/>
  <c r="I21" i="223"/>
  <c r="H21" i="223"/>
  <c r="G21" i="223"/>
  <c r="F21" i="223"/>
  <c r="E21" i="223"/>
  <c r="D21" i="223"/>
  <c r="H20" i="223"/>
  <c r="G20" i="223"/>
  <c r="H19" i="223"/>
  <c r="H36" i="223" s="1"/>
  <c r="H70" i="223" s="1"/>
  <c r="G19" i="223"/>
  <c r="H18" i="223"/>
  <c r="G18" i="223"/>
  <c r="G17" i="223" s="1"/>
  <c r="O17" i="223"/>
  <c r="M17" i="223"/>
  <c r="L17" i="223"/>
  <c r="K17" i="223"/>
  <c r="J17" i="223"/>
  <c r="I17" i="223"/>
  <c r="F17" i="223"/>
  <c r="E17" i="223"/>
  <c r="D17" i="223"/>
  <c r="H16" i="223"/>
  <c r="H39" i="223" s="1"/>
  <c r="H75" i="223" s="1"/>
  <c r="G16" i="223"/>
  <c r="G39" i="223" s="1"/>
  <c r="G75" i="223" s="1"/>
  <c r="H15" i="223"/>
  <c r="G15" i="223"/>
  <c r="G38" i="223" s="1"/>
  <c r="G73" i="223" s="1"/>
  <c r="H14" i="223"/>
  <c r="H35" i="223" s="1"/>
  <c r="H69" i="223" s="1"/>
  <c r="G14" i="223"/>
  <c r="H13" i="223"/>
  <c r="H34" i="223" s="1"/>
  <c r="G13" i="223"/>
  <c r="G34" i="223" s="1"/>
  <c r="O12" i="223"/>
  <c r="M12" i="223"/>
  <c r="L12" i="223"/>
  <c r="K12" i="223"/>
  <c r="J12" i="223"/>
  <c r="I12" i="223"/>
  <c r="F12" i="223"/>
  <c r="E12" i="223"/>
  <c r="D12" i="223"/>
  <c r="O25" i="223" l="1"/>
  <c r="I70" i="223"/>
  <c r="M70" i="223"/>
  <c r="H81" i="223"/>
  <c r="L70" i="223"/>
  <c r="G55" i="223"/>
  <c r="O62" i="223"/>
  <c r="I81" i="223"/>
  <c r="G37" i="223"/>
  <c r="G71" i="223" s="1"/>
  <c r="K37" i="223"/>
  <c r="K71" i="223" s="1"/>
  <c r="L62" i="223"/>
  <c r="H30" i="223"/>
  <c r="D62" i="223"/>
  <c r="G81" i="223"/>
  <c r="K81" i="223"/>
  <c r="F81" i="223"/>
  <c r="J81" i="223"/>
  <c r="O81" i="223"/>
  <c r="K62" i="223"/>
  <c r="H58" i="223"/>
  <c r="I62" i="223"/>
  <c r="G65" i="223"/>
  <c r="G74" i="223" s="1"/>
  <c r="J62" i="223"/>
  <c r="H55" i="223"/>
  <c r="F62" i="223"/>
  <c r="H43" i="223"/>
  <c r="G70" i="223"/>
  <c r="H65" i="223"/>
  <c r="H74" i="223" s="1"/>
  <c r="G35" i="223"/>
  <c r="G69" i="223" s="1"/>
  <c r="K33" i="223"/>
  <c r="G68" i="223"/>
  <c r="G67" i="223" s="1"/>
  <c r="G33" i="223"/>
  <c r="E67" i="223"/>
  <c r="K67" i="223"/>
  <c r="J33" i="223"/>
  <c r="O33" i="223"/>
  <c r="G62" i="223"/>
  <c r="I67" i="223"/>
  <c r="M67" i="223"/>
  <c r="F33" i="223"/>
  <c r="H38" i="223"/>
  <c r="H73" i="223" s="1"/>
  <c r="H25" i="223"/>
  <c r="L25" i="223"/>
  <c r="L33" i="223"/>
  <c r="D37" i="223"/>
  <c r="D71" i="223" s="1"/>
  <c r="D67" i="223" s="1"/>
  <c r="H64" i="223"/>
  <c r="H72" i="223" s="1"/>
  <c r="H68" i="223"/>
  <c r="D72" i="223"/>
  <c r="G12" i="223"/>
  <c r="H17" i="223"/>
  <c r="E25" i="223"/>
  <c r="I25" i="223"/>
  <c r="M25" i="223"/>
  <c r="E33" i="223"/>
  <c r="I33" i="223"/>
  <c r="M33" i="223"/>
  <c r="G43" i="223"/>
  <c r="F69" i="223"/>
  <c r="F67" i="223" s="1"/>
  <c r="J69" i="223"/>
  <c r="J67" i="223" s="1"/>
  <c r="O69" i="223"/>
  <c r="O67" i="223" s="1"/>
  <c r="L72" i="223"/>
  <c r="L67" i="223" s="1"/>
  <c r="H12" i="223"/>
  <c r="K82" i="222"/>
  <c r="H81" i="222"/>
  <c r="H80" i="222" s="1"/>
  <c r="G81" i="222"/>
  <c r="O80" i="222"/>
  <c r="M80" i="222"/>
  <c r="L80" i="222"/>
  <c r="K80" i="222"/>
  <c r="J80" i="222"/>
  <c r="I80" i="222"/>
  <c r="G80" i="222"/>
  <c r="F80" i="222"/>
  <c r="E80" i="222"/>
  <c r="D80" i="222"/>
  <c r="H79" i="222"/>
  <c r="G79" i="222"/>
  <c r="O78" i="222"/>
  <c r="O82" i="222" s="1"/>
  <c r="M78" i="222"/>
  <c r="L78" i="222"/>
  <c r="K78" i="222"/>
  <c r="J78" i="222"/>
  <c r="I78" i="222"/>
  <c r="H78" i="222"/>
  <c r="G78" i="222"/>
  <c r="F78" i="222"/>
  <c r="F82" i="222" s="1"/>
  <c r="E78" i="222"/>
  <c r="D78" i="222"/>
  <c r="M75" i="222"/>
  <c r="O69" i="222"/>
  <c r="E68" i="222"/>
  <c r="O66" i="222"/>
  <c r="M66" i="222"/>
  <c r="L66" i="222"/>
  <c r="K66" i="222"/>
  <c r="J66" i="222"/>
  <c r="I66" i="222"/>
  <c r="F66" i="222"/>
  <c r="E66" i="222"/>
  <c r="D66" i="222"/>
  <c r="O65" i="222"/>
  <c r="O74" i="222" s="1"/>
  <c r="M65" i="222"/>
  <c r="M74" i="222" s="1"/>
  <c r="L65" i="222"/>
  <c r="L74" i="222" s="1"/>
  <c r="K65" i="222"/>
  <c r="K74" i="222" s="1"/>
  <c r="J65" i="222"/>
  <c r="J74" i="222" s="1"/>
  <c r="I65" i="222"/>
  <c r="I74" i="222" s="1"/>
  <c r="F65" i="222"/>
  <c r="F74" i="222" s="1"/>
  <c r="E65" i="222"/>
  <c r="E74" i="222" s="1"/>
  <c r="D65" i="222"/>
  <c r="D74" i="222" s="1"/>
  <c r="O64" i="222"/>
  <c r="O72" i="222" s="1"/>
  <c r="M64" i="222"/>
  <c r="M72" i="222" s="1"/>
  <c r="L64" i="222"/>
  <c r="L72" i="222" s="1"/>
  <c r="K64" i="222"/>
  <c r="K72" i="222" s="1"/>
  <c r="J64" i="222"/>
  <c r="J72" i="222" s="1"/>
  <c r="I64" i="222"/>
  <c r="I72" i="222" s="1"/>
  <c r="F64" i="222"/>
  <c r="F72" i="222" s="1"/>
  <c r="E64" i="222"/>
  <c r="E72" i="222" s="1"/>
  <c r="D64" i="222"/>
  <c r="D72" i="222" s="1"/>
  <c r="O63" i="222"/>
  <c r="M63" i="222"/>
  <c r="L63" i="222"/>
  <c r="L62" i="222" s="1"/>
  <c r="K63" i="222"/>
  <c r="J63" i="222"/>
  <c r="I63" i="222"/>
  <c r="F63" i="222"/>
  <c r="E63" i="222"/>
  <c r="D63" i="222"/>
  <c r="D62" i="222" s="1"/>
  <c r="H61" i="222"/>
  <c r="G61" i="222"/>
  <c r="G66" i="222" s="1"/>
  <c r="H60" i="222"/>
  <c r="H58" i="222" s="1"/>
  <c r="G60" i="222"/>
  <c r="H59" i="222"/>
  <c r="G59" i="222"/>
  <c r="O58" i="222"/>
  <c r="M58" i="222"/>
  <c r="L58" i="222"/>
  <c r="K58" i="222"/>
  <c r="J58" i="222"/>
  <c r="I58" i="222"/>
  <c r="F58" i="222"/>
  <c r="E58" i="222"/>
  <c r="D58" i="222"/>
  <c r="H57" i="222"/>
  <c r="H55" i="222" s="1"/>
  <c r="G57" i="222"/>
  <c r="H56" i="222"/>
  <c r="G56" i="222"/>
  <c r="O55" i="222"/>
  <c r="M55" i="222"/>
  <c r="L55" i="222"/>
  <c r="K55" i="222"/>
  <c r="J55" i="222"/>
  <c r="I55" i="222"/>
  <c r="G55" i="222"/>
  <c r="F55" i="222"/>
  <c r="E55" i="222"/>
  <c r="D55" i="222"/>
  <c r="H54" i="222"/>
  <c r="G54" i="222"/>
  <c r="O53" i="222"/>
  <c r="M53" i="222"/>
  <c r="L53" i="222"/>
  <c r="K53" i="222"/>
  <c r="J53" i="222"/>
  <c r="I53" i="222"/>
  <c r="H53" i="222"/>
  <c r="G53" i="222"/>
  <c r="F53" i="222"/>
  <c r="E53" i="222"/>
  <c r="D53" i="222"/>
  <c r="H52" i="222"/>
  <c r="G52" i="222"/>
  <c r="O51" i="222"/>
  <c r="M51" i="222"/>
  <c r="L51" i="222"/>
  <c r="K51" i="222"/>
  <c r="J51" i="222"/>
  <c r="I51" i="222"/>
  <c r="H51" i="222"/>
  <c r="G51" i="222"/>
  <c r="F51" i="222"/>
  <c r="E51" i="222"/>
  <c r="D51" i="222"/>
  <c r="H50" i="222"/>
  <c r="G50" i="222"/>
  <c r="O49" i="222"/>
  <c r="M49" i="222"/>
  <c r="L49" i="222"/>
  <c r="K49" i="222"/>
  <c r="J49" i="222"/>
  <c r="I49" i="222"/>
  <c r="H49" i="222"/>
  <c r="G49" i="222"/>
  <c r="F49" i="222"/>
  <c r="E49" i="222"/>
  <c r="D49" i="222"/>
  <c r="H48" i="222"/>
  <c r="G48" i="222"/>
  <c r="G47" i="222" s="1"/>
  <c r="O47" i="222"/>
  <c r="M47" i="222"/>
  <c r="L47" i="222"/>
  <c r="K47" i="222"/>
  <c r="J47" i="222"/>
  <c r="I47" i="222"/>
  <c r="H47" i="222"/>
  <c r="F47" i="222"/>
  <c r="E47" i="222"/>
  <c r="D47" i="222"/>
  <c r="H46" i="222"/>
  <c r="H45" i="222"/>
  <c r="G45" i="222"/>
  <c r="H44" i="222"/>
  <c r="H63" i="222" s="1"/>
  <c r="G44" i="222"/>
  <c r="G63" i="222" s="1"/>
  <c r="O43" i="222"/>
  <c r="M43" i="222"/>
  <c r="L43" i="222"/>
  <c r="K43" i="222"/>
  <c r="J43" i="222"/>
  <c r="I43" i="222"/>
  <c r="F43" i="222"/>
  <c r="E43" i="222"/>
  <c r="D43" i="222"/>
  <c r="H42" i="222"/>
  <c r="G42" i="222"/>
  <c r="O41" i="222"/>
  <c r="M41" i="222"/>
  <c r="L41" i="222"/>
  <c r="K41" i="222"/>
  <c r="J41" i="222"/>
  <c r="I41" i="222"/>
  <c r="H41" i="222"/>
  <c r="G41" i="222"/>
  <c r="F41" i="222"/>
  <c r="E41" i="222"/>
  <c r="D41" i="222"/>
  <c r="O39" i="222"/>
  <c r="O75" i="222" s="1"/>
  <c r="M39" i="222"/>
  <c r="L39" i="222"/>
  <c r="L75" i="222" s="1"/>
  <c r="K39" i="222"/>
  <c r="K75" i="222" s="1"/>
  <c r="J39" i="222"/>
  <c r="J75" i="222" s="1"/>
  <c r="I39" i="222"/>
  <c r="I75" i="222" s="1"/>
  <c r="F39" i="222"/>
  <c r="F75" i="222" s="1"/>
  <c r="E39" i="222"/>
  <c r="E75" i="222" s="1"/>
  <c r="D39" i="222"/>
  <c r="D75" i="222" s="1"/>
  <c r="O38" i="222"/>
  <c r="O73" i="222" s="1"/>
  <c r="M38" i="222"/>
  <c r="M73" i="222" s="1"/>
  <c r="L38" i="222"/>
  <c r="L73" i="222" s="1"/>
  <c r="K38" i="222"/>
  <c r="K73" i="222" s="1"/>
  <c r="J38" i="222"/>
  <c r="J73" i="222" s="1"/>
  <c r="I38" i="222"/>
  <c r="I73" i="222" s="1"/>
  <c r="F38" i="222"/>
  <c r="F73" i="222" s="1"/>
  <c r="E38" i="222"/>
  <c r="E73" i="222" s="1"/>
  <c r="D38" i="222"/>
  <c r="D73" i="222" s="1"/>
  <c r="E37" i="222"/>
  <c r="E71" i="222" s="1"/>
  <c r="O36" i="222"/>
  <c r="O70" i="222" s="1"/>
  <c r="M36" i="222"/>
  <c r="M70" i="222" s="1"/>
  <c r="L36" i="222"/>
  <c r="L70" i="222" s="1"/>
  <c r="K36" i="222"/>
  <c r="K70" i="222" s="1"/>
  <c r="J36" i="222"/>
  <c r="J70" i="222" s="1"/>
  <c r="I36" i="222"/>
  <c r="I70" i="222" s="1"/>
  <c r="H36" i="222"/>
  <c r="F36" i="222"/>
  <c r="F70" i="222" s="1"/>
  <c r="E36" i="222"/>
  <c r="E70" i="222" s="1"/>
  <c r="D36" i="222"/>
  <c r="O35" i="222"/>
  <c r="M35" i="222"/>
  <c r="M69" i="222" s="1"/>
  <c r="L35" i="222"/>
  <c r="L69" i="222" s="1"/>
  <c r="K35" i="222"/>
  <c r="K69" i="222" s="1"/>
  <c r="J35" i="222"/>
  <c r="J69" i="222" s="1"/>
  <c r="I35" i="222"/>
  <c r="I69" i="222" s="1"/>
  <c r="F35" i="222"/>
  <c r="F69" i="222" s="1"/>
  <c r="E35" i="222"/>
  <c r="E69" i="222" s="1"/>
  <c r="D35" i="222"/>
  <c r="D69" i="222" s="1"/>
  <c r="O34" i="222"/>
  <c r="M34" i="222"/>
  <c r="M68" i="222" s="1"/>
  <c r="L34" i="222"/>
  <c r="L68" i="222" s="1"/>
  <c r="K34" i="222"/>
  <c r="J34" i="222"/>
  <c r="J68" i="222" s="1"/>
  <c r="I34" i="222"/>
  <c r="I68" i="222" s="1"/>
  <c r="F34" i="222"/>
  <c r="E34" i="222"/>
  <c r="D34" i="222"/>
  <c r="D68" i="222" s="1"/>
  <c r="H32" i="222"/>
  <c r="G32" i="222"/>
  <c r="H31" i="222"/>
  <c r="G31" i="222"/>
  <c r="O30" i="222"/>
  <c r="M30" i="222"/>
  <c r="L30" i="222"/>
  <c r="K30" i="222"/>
  <c r="J30" i="222"/>
  <c r="I30" i="222"/>
  <c r="F30" i="222"/>
  <c r="E30" i="222"/>
  <c r="D30" i="222"/>
  <c r="H29" i="222"/>
  <c r="G29" i="222"/>
  <c r="O28" i="222"/>
  <c r="M28" i="222"/>
  <c r="L28" i="222"/>
  <c r="K28" i="222"/>
  <c r="J28" i="222"/>
  <c r="I28" i="222"/>
  <c r="H28" i="222"/>
  <c r="G28" i="222"/>
  <c r="F28" i="222"/>
  <c r="E28" i="222"/>
  <c r="D28" i="222"/>
  <c r="H27" i="222"/>
  <c r="G27" i="222"/>
  <c r="O26" i="222"/>
  <c r="O37" i="222" s="1"/>
  <c r="O71" i="222" s="1"/>
  <c r="M26" i="222"/>
  <c r="M37" i="222" s="1"/>
  <c r="M71" i="222" s="1"/>
  <c r="L26" i="222"/>
  <c r="L37" i="222" s="1"/>
  <c r="L71" i="222" s="1"/>
  <c r="K26" i="222"/>
  <c r="J26" i="222"/>
  <c r="J37" i="222" s="1"/>
  <c r="J71" i="222" s="1"/>
  <c r="I26" i="222"/>
  <c r="I37" i="222" s="1"/>
  <c r="I71" i="222" s="1"/>
  <c r="H26" i="222"/>
  <c r="H37" i="222" s="1"/>
  <c r="H71" i="222" s="1"/>
  <c r="G26" i="222"/>
  <c r="F26" i="222"/>
  <c r="F37" i="222" s="1"/>
  <c r="F71" i="222" s="1"/>
  <c r="E26" i="222"/>
  <c r="E25" i="222" s="1"/>
  <c r="D26" i="222"/>
  <c r="D37" i="222" s="1"/>
  <c r="D71" i="222" s="1"/>
  <c r="J25" i="222"/>
  <c r="I25" i="222"/>
  <c r="H24" i="222"/>
  <c r="G24" i="222"/>
  <c r="O23" i="222"/>
  <c r="M23" i="222"/>
  <c r="L23" i="222"/>
  <c r="K23" i="222"/>
  <c r="J23" i="222"/>
  <c r="I23" i="222"/>
  <c r="H23" i="222"/>
  <c r="G23" i="222"/>
  <c r="F23" i="222"/>
  <c r="E23" i="222"/>
  <c r="D23" i="222"/>
  <c r="H22" i="222"/>
  <c r="H21" i="222" s="1"/>
  <c r="G22" i="222"/>
  <c r="G21" i="222" s="1"/>
  <c r="O21" i="222"/>
  <c r="M21" i="222"/>
  <c r="L21" i="222"/>
  <c r="K21" i="222"/>
  <c r="J21" i="222"/>
  <c r="I21" i="222"/>
  <c r="F21" i="222"/>
  <c r="E21" i="222"/>
  <c r="D21" i="222"/>
  <c r="H20" i="222"/>
  <c r="H39" i="222" s="1"/>
  <c r="H75" i="222" s="1"/>
  <c r="G20" i="222"/>
  <c r="G39" i="222" s="1"/>
  <c r="G75" i="222" s="1"/>
  <c r="H19" i="222"/>
  <c r="G19" i="222"/>
  <c r="H18" i="222"/>
  <c r="H17" i="222" s="1"/>
  <c r="G18" i="222"/>
  <c r="O17" i="222"/>
  <c r="M17" i="222"/>
  <c r="L17" i="222"/>
  <c r="K17" i="222"/>
  <c r="J17" i="222"/>
  <c r="I17" i="222"/>
  <c r="F17" i="222"/>
  <c r="E17" i="222"/>
  <c r="D17" i="222"/>
  <c r="H16" i="222"/>
  <c r="G16" i="222"/>
  <c r="H15" i="222"/>
  <c r="G15" i="222"/>
  <c r="H14" i="222"/>
  <c r="G14" i="222"/>
  <c r="G12" i="222" s="1"/>
  <c r="H13" i="222"/>
  <c r="H34" i="222" s="1"/>
  <c r="G13" i="222"/>
  <c r="G34" i="222" s="1"/>
  <c r="O12" i="222"/>
  <c r="M12" i="222"/>
  <c r="L12" i="222"/>
  <c r="K12" i="222"/>
  <c r="J12" i="222"/>
  <c r="I12" i="222"/>
  <c r="F12" i="222"/>
  <c r="E12" i="222"/>
  <c r="D12" i="222"/>
  <c r="F25" i="222" l="1"/>
  <c r="O25" i="222"/>
  <c r="H33" i="223"/>
  <c r="H67" i="223"/>
  <c r="D33" i="223"/>
  <c r="H62" i="223"/>
  <c r="J82" i="222"/>
  <c r="K62" i="222"/>
  <c r="G58" i="222"/>
  <c r="E33" i="222"/>
  <c r="H64" i="222"/>
  <c r="H72" i="222" s="1"/>
  <c r="H12" i="222"/>
  <c r="G30" i="222"/>
  <c r="H66" i="222"/>
  <c r="G38" i="222"/>
  <c r="G73" i="222" s="1"/>
  <c r="M25" i="222"/>
  <c r="H30" i="222"/>
  <c r="D70" i="222"/>
  <c r="G43" i="222"/>
  <c r="I62" i="222"/>
  <c r="M62" i="222"/>
  <c r="E82" i="222"/>
  <c r="I82" i="222"/>
  <c r="M82" i="222"/>
  <c r="D82" i="222"/>
  <c r="H82" i="222"/>
  <c r="L82" i="222"/>
  <c r="H38" i="222"/>
  <c r="H73" i="222" s="1"/>
  <c r="H35" i="222"/>
  <c r="H69" i="222" s="1"/>
  <c r="G82" i="222"/>
  <c r="H65" i="222"/>
  <c r="H74" i="222" s="1"/>
  <c r="F62" i="222"/>
  <c r="G65" i="222"/>
  <c r="G74" i="222" s="1"/>
  <c r="F33" i="222"/>
  <c r="J33" i="222"/>
  <c r="G35" i="222"/>
  <c r="G69" i="222" s="1"/>
  <c r="M67" i="222"/>
  <c r="G68" i="222"/>
  <c r="L67" i="222"/>
  <c r="E67" i="222"/>
  <c r="I67" i="222"/>
  <c r="D67" i="222"/>
  <c r="J67" i="222"/>
  <c r="O33" i="222"/>
  <c r="G37" i="222"/>
  <c r="G71" i="222" s="1"/>
  <c r="G25" i="222"/>
  <c r="K37" i="222"/>
  <c r="K71" i="222" s="1"/>
  <c r="K25" i="222"/>
  <c r="G36" i="222"/>
  <c r="G70" i="222" s="1"/>
  <c r="G17" i="222"/>
  <c r="M33" i="222"/>
  <c r="K68" i="222"/>
  <c r="O68" i="222"/>
  <c r="O67" i="222" s="1"/>
  <c r="H70" i="222"/>
  <c r="H43" i="222"/>
  <c r="F68" i="222"/>
  <c r="F67" i="222" s="1"/>
  <c r="H68" i="222"/>
  <c r="I33" i="222"/>
  <c r="G64" i="222"/>
  <c r="G72" i="222" s="1"/>
  <c r="E62" i="222"/>
  <c r="J62" i="222"/>
  <c r="O62" i="222"/>
  <c r="D25" i="222"/>
  <c r="H25" i="222"/>
  <c r="L25" i="222"/>
  <c r="D33" i="222"/>
  <c r="L33" i="222"/>
  <c r="N83" i="220"/>
  <c r="N81" i="220"/>
  <c r="N79" i="220"/>
  <c r="N64" i="220"/>
  <c r="N63" i="220" s="1"/>
  <c r="N65" i="220"/>
  <c r="N66" i="220"/>
  <c r="N75" i="220" s="1"/>
  <c r="N67" i="220"/>
  <c r="N69" i="220"/>
  <c r="N70" i="220"/>
  <c r="N72" i="220"/>
  <c r="N73" i="220"/>
  <c r="N74" i="220"/>
  <c r="N76" i="220"/>
  <c r="N59" i="220"/>
  <c r="N56" i="220"/>
  <c r="N54" i="220"/>
  <c r="N52" i="220"/>
  <c r="N50" i="220"/>
  <c r="N48" i="220"/>
  <c r="N44" i="220"/>
  <c r="N42" i="220"/>
  <c r="N35" i="220"/>
  <c r="N34" i="220" s="1"/>
  <c r="N36" i="220"/>
  <c r="N37" i="220"/>
  <c r="N38" i="220"/>
  <c r="N39" i="220"/>
  <c r="N40" i="220"/>
  <c r="N31" i="220"/>
  <c r="N29" i="220"/>
  <c r="N27" i="220"/>
  <c r="N26" i="220" s="1"/>
  <c r="N24" i="220"/>
  <c r="N22" i="220"/>
  <c r="N18" i="220"/>
  <c r="N13" i="220"/>
  <c r="O81" i="220"/>
  <c r="O83" i="220" s="1"/>
  <c r="O79" i="220"/>
  <c r="O64" i="220"/>
  <c r="O63" i="220" s="1"/>
  <c r="O65" i="220"/>
  <c r="O66" i="220"/>
  <c r="O75" i="220" s="1"/>
  <c r="O67" i="220"/>
  <c r="O69" i="220"/>
  <c r="O70" i="220"/>
  <c r="O73" i="220"/>
  <c r="O74" i="220"/>
  <c r="O76" i="220"/>
  <c r="O59" i="220"/>
  <c r="O56" i="220"/>
  <c r="O54" i="220"/>
  <c r="O52" i="220"/>
  <c r="O50" i="220"/>
  <c r="O48" i="220"/>
  <c r="O44" i="220"/>
  <c r="O42" i="220"/>
  <c r="O35" i="220"/>
  <c r="O36" i="220"/>
  <c r="O37" i="220"/>
  <c r="O38" i="220"/>
  <c r="O72" i="220" s="1"/>
  <c r="O39" i="220"/>
  <c r="O40" i="220"/>
  <c r="O31" i="220"/>
  <c r="O29" i="220"/>
  <c r="O27" i="220"/>
  <c r="O26" i="220" s="1"/>
  <c r="O24" i="220"/>
  <c r="O22" i="220"/>
  <c r="O18" i="220"/>
  <c r="O13" i="220"/>
  <c r="K33" i="222" l="1"/>
  <c r="K67" i="222"/>
  <c r="H33" i="222"/>
  <c r="H67" i="222"/>
  <c r="H62" i="222"/>
  <c r="G62" i="222"/>
  <c r="G67" i="222"/>
  <c r="G33" i="222"/>
  <c r="N71" i="220"/>
  <c r="N68" i="220" s="1"/>
  <c r="O34" i="220"/>
  <c r="O71" i="220"/>
  <c r="O68" i="220" s="1"/>
  <c r="G62" i="221"/>
  <c r="G67" i="221" s="1"/>
  <c r="D83" i="221"/>
  <c r="H82" i="221"/>
  <c r="G82" i="221"/>
  <c r="N81" i="221"/>
  <c r="M81" i="221"/>
  <c r="M83" i="221" s="1"/>
  <c r="L81" i="221"/>
  <c r="L83" i="221" s="1"/>
  <c r="K81" i="221"/>
  <c r="J81" i="221"/>
  <c r="I81" i="221"/>
  <c r="I83" i="221" s="1"/>
  <c r="H81" i="221"/>
  <c r="H83" i="221" s="1"/>
  <c r="G81" i="221"/>
  <c r="F81" i="221"/>
  <c r="E81" i="221"/>
  <c r="D81" i="221"/>
  <c r="H80" i="221"/>
  <c r="G80" i="221"/>
  <c r="N79" i="221"/>
  <c r="N83" i="221" s="1"/>
  <c r="M79" i="221"/>
  <c r="L79" i="221"/>
  <c r="K79" i="221"/>
  <c r="K83" i="221" s="1"/>
  <c r="J79" i="221"/>
  <c r="J83" i="221" s="1"/>
  <c r="I79" i="221"/>
  <c r="H79" i="221"/>
  <c r="G79" i="221"/>
  <c r="G83" i="221" s="1"/>
  <c r="F79" i="221"/>
  <c r="E79" i="221"/>
  <c r="D79" i="221"/>
  <c r="N76" i="221"/>
  <c r="M76" i="221"/>
  <c r="J76" i="221"/>
  <c r="I76" i="221"/>
  <c r="F76" i="221"/>
  <c r="E76" i="221"/>
  <c r="N75" i="221"/>
  <c r="I75" i="221"/>
  <c r="D75" i="221"/>
  <c r="L74" i="221"/>
  <c r="N73" i="221"/>
  <c r="J73" i="221"/>
  <c r="I72" i="221"/>
  <c r="D71" i="221"/>
  <c r="L70" i="221"/>
  <c r="D70" i="221"/>
  <c r="J69" i="221"/>
  <c r="N67" i="221"/>
  <c r="M67" i="221"/>
  <c r="L67" i="221"/>
  <c r="K67" i="221"/>
  <c r="J67" i="221"/>
  <c r="I67" i="221"/>
  <c r="H67" i="221"/>
  <c r="F67" i="221"/>
  <c r="E67" i="221"/>
  <c r="D67" i="221"/>
  <c r="N66" i="221"/>
  <c r="M66" i="221"/>
  <c r="M75" i="221" s="1"/>
  <c r="L66" i="221"/>
  <c r="L75" i="221" s="1"/>
  <c r="K66" i="221"/>
  <c r="K75" i="221" s="1"/>
  <c r="J66" i="221"/>
  <c r="J75" i="221" s="1"/>
  <c r="I66" i="221"/>
  <c r="F66" i="221"/>
  <c r="F75" i="221" s="1"/>
  <c r="E66" i="221"/>
  <c r="E75" i="221" s="1"/>
  <c r="D66" i="221"/>
  <c r="N65" i="221"/>
  <c r="M65" i="221"/>
  <c r="M73" i="221" s="1"/>
  <c r="L65" i="221"/>
  <c r="L73" i="221" s="1"/>
  <c r="K65" i="221"/>
  <c r="K73" i="221" s="1"/>
  <c r="J65" i="221"/>
  <c r="I65" i="221"/>
  <c r="I73" i="221" s="1"/>
  <c r="F65" i="221"/>
  <c r="F73" i="221" s="1"/>
  <c r="E65" i="221"/>
  <c r="E73" i="221" s="1"/>
  <c r="D65" i="221"/>
  <c r="D73" i="221" s="1"/>
  <c r="N64" i="221"/>
  <c r="N63" i="221" s="1"/>
  <c r="M64" i="221"/>
  <c r="L64" i="221"/>
  <c r="K64" i="221"/>
  <c r="J64" i="221"/>
  <c r="J63" i="221" s="1"/>
  <c r="I64" i="221"/>
  <c r="I71" i="221" s="1"/>
  <c r="F64" i="221"/>
  <c r="E64" i="221"/>
  <c r="D64" i="221"/>
  <c r="L63" i="221"/>
  <c r="D63" i="221"/>
  <c r="H62" i="221"/>
  <c r="H61" i="221"/>
  <c r="H59" i="221" s="1"/>
  <c r="G61" i="221"/>
  <c r="G59" i="221" s="1"/>
  <c r="H60" i="221"/>
  <c r="G60" i="221"/>
  <c r="N59" i="221"/>
  <c r="M59" i="221"/>
  <c r="L59" i="221"/>
  <c r="K59" i="221"/>
  <c r="J59" i="221"/>
  <c r="I59" i="221"/>
  <c r="F59" i="221"/>
  <c r="E59" i="221"/>
  <c r="D59" i="221"/>
  <c r="H58" i="221"/>
  <c r="G58" i="221"/>
  <c r="G56" i="221" s="1"/>
  <c r="H57" i="221"/>
  <c r="G57" i="221"/>
  <c r="N56" i="221"/>
  <c r="M56" i="221"/>
  <c r="L56" i="221"/>
  <c r="K56" i="221"/>
  <c r="J56" i="221"/>
  <c r="I56" i="221"/>
  <c r="H56" i="221"/>
  <c r="F56" i="221"/>
  <c r="E56" i="221"/>
  <c r="D56" i="221"/>
  <c r="H55" i="221"/>
  <c r="G55" i="221"/>
  <c r="N54" i="221"/>
  <c r="M54" i="221"/>
  <c r="L54" i="221"/>
  <c r="K54" i="221"/>
  <c r="J54" i="221"/>
  <c r="I54" i="221"/>
  <c r="H54" i="221"/>
  <c r="G54" i="221"/>
  <c r="F54" i="221"/>
  <c r="E54" i="221"/>
  <c r="D54" i="221"/>
  <c r="H53" i="221"/>
  <c r="G53" i="221"/>
  <c r="N52" i="221"/>
  <c r="M52" i="221"/>
  <c r="L52" i="221"/>
  <c r="K52" i="221"/>
  <c r="J52" i="221"/>
  <c r="I52" i="221"/>
  <c r="H52" i="221"/>
  <c r="G52" i="221"/>
  <c r="F52" i="221"/>
  <c r="E52" i="221"/>
  <c r="D52" i="221"/>
  <c r="H51" i="221"/>
  <c r="G51" i="221"/>
  <c r="N50" i="221"/>
  <c r="M50" i="221"/>
  <c r="L50" i="221"/>
  <c r="K50" i="221"/>
  <c r="J50" i="221"/>
  <c r="I50" i="221"/>
  <c r="H50" i="221"/>
  <c r="G50" i="221"/>
  <c r="F50" i="221"/>
  <c r="E50" i="221"/>
  <c r="D50" i="221"/>
  <c r="H49" i="221"/>
  <c r="G49" i="221"/>
  <c r="N48" i="221"/>
  <c r="M48" i="221"/>
  <c r="L48" i="221"/>
  <c r="K48" i="221"/>
  <c r="J48" i="221"/>
  <c r="I48" i="221"/>
  <c r="H48" i="221"/>
  <c r="G48" i="221"/>
  <c r="F48" i="221"/>
  <c r="E48" i="221"/>
  <c r="D48" i="221"/>
  <c r="H47" i="221"/>
  <c r="H46" i="221"/>
  <c r="G46" i="221"/>
  <c r="H45" i="221"/>
  <c r="H64" i="221" s="1"/>
  <c r="G45" i="221"/>
  <c r="G64" i="221" s="1"/>
  <c r="N44" i="221"/>
  <c r="M44" i="221"/>
  <c r="L44" i="221"/>
  <c r="K44" i="221"/>
  <c r="J44" i="221"/>
  <c r="I44" i="221"/>
  <c r="H44" i="221"/>
  <c r="F44" i="221"/>
  <c r="E44" i="221"/>
  <c r="D44" i="221"/>
  <c r="H43" i="221"/>
  <c r="G43" i="221"/>
  <c r="N42" i="221"/>
  <c r="M42" i="221"/>
  <c r="L42" i="221"/>
  <c r="K42" i="221"/>
  <c r="J42" i="221"/>
  <c r="I42" i="221"/>
  <c r="H42" i="221"/>
  <c r="G42" i="221"/>
  <c r="F42" i="221"/>
  <c r="E42" i="221"/>
  <c r="D42" i="221"/>
  <c r="N40" i="221"/>
  <c r="M40" i="221"/>
  <c r="L40" i="221"/>
  <c r="L76" i="221" s="1"/>
  <c r="K40" i="221"/>
  <c r="K76" i="221" s="1"/>
  <c r="J40" i="221"/>
  <c r="I40" i="221"/>
  <c r="H40" i="221"/>
  <c r="H76" i="221" s="1"/>
  <c r="G40" i="221"/>
  <c r="G76" i="221" s="1"/>
  <c r="F40" i="221"/>
  <c r="E40" i="221"/>
  <c r="D40" i="221"/>
  <c r="D76" i="221" s="1"/>
  <c r="N39" i="221"/>
  <c r="N74" i="221" s="1"/>
  <c r="M39" i="221"/>
  <c r="M74" i="221" s="1"/>
  <c r="L39" i="221"/>
  <c r="K39" i="221"/>
  <c r="K74" i="221" s="1"/>
  <c r="J39" i="221"/>
  <c r="J74" i="221" s="1"/>
  <c r="I39" i="221"/>
  <c r="I74" i="221" s="1"/>
  <c r="F39" i="221"/>
  <c r="F74" i="221" s="1"/>
  <c r="E39" i="221"/>
  <c r="E74" i="221" s="1"/>
  <c r="D39" i="221"/>
  <c r="D74" i="221" s="1"/>
  <c r="M38" i="221"/>
  <c r="M72" i="221" s="1"/>
  <c r="I38" i="221"/>
  <c r="N37" i="221"/>
  <c r="M37" i="221"/>
  <c r="L37" i="221"/>
  <c r="L71" i="221" s="1"/>
  <c r="K37" i="221"/>
  <c r="K71" i="221" s="1"/>
  <c r="J37" i="221"/>
  <c r="I37" i="221"/>
  <c r="H37" i="221"/>
  <c r="F37" i="221"/>
  <c r="F71" i="221" s="1"/>
  <c r="E37" i="221"/>
  <c r="D37" i="221"/>
  <c r="N36" i="221"/>
  <c r="N70" i="221" s="1"/>
  <c r="M36" i="221"/>
  <c r="M70" i="221" s="1"/>
  <c r="L36" i="221"/>
  <c r="K36" i="221"/>
  <c r="K70" i="221" s="1"/>
  <c r="J36" i="221"/>
  <c r="J70" i="221" s="1"/>
  <c r="I36" i="221"/>
  <c r="I70" i="221" s="1"/>
  <c r="F36" i="221"/>
  <c r="F70" i="221" s="1"/>
  <c r="E36" i="221"/>
  <c r="E70" i="221" s="1"/>
  <c r="D36" i="221"/>
  <c r="N35" i="221"/>
  <c r="N69" i="221" s="1"/>
  <c r="M35" i="221"/>
  <c r="M69" i="221" s="1"/>
  <c r="L35" i="221"/>
  <c r="L34" i="221" s="1"/>
  <c r="K35" i="221"/>
  <c r="K69" i="221" s="1"/>
  <c r="J35" i="221"/>
  <c r="I35" i="221"/>
  <c r="I69" i="221" s="1"/>
  <c r="F35" i="221"/>
  <c r="F69" i="221" s="1"/>
  <c r="E35" i="221"/>
  <c r="E69" i="221" s="1"/>
  <c r="D35" i="221"/>
  <c r="H33" i="221"/>
  <c r="H31" i="221" s="1"/>
  <c r="G33" i="221"/>
  <c r="H32" i="221"/>
  <c r="G32" i="221"/>
  <c r="N31" i="221"/>
  <c r="M31" i="221"/>
  <c r="L31" i="221"/>
  <c r="K31" i="221"/>
  <c r="J31" i="221"/>
  <c r="I31" i="221"/>
  <c r="F31" i="221"/>
  <c r="E31" i="221"/>
  <c r="D31" i="221"/>
  <c r="H30" i="221"/>
  <c r="G30" i="221"/>
  <c r="N29" i="221"/>
  <c r="M29" i="221"/>
  <c r="L29" i="221"/>
  <c r="K29" i="221"/>
  <c r="J29" i="221"/>
  <c r="I29" i="221"/>
  <c r="H29" i="221"/>
  <c r="G29" i="221"/>
  <c r="F29" i="221"/>
  <c r="E29" i="221"/>
  <c r="D29" i="221"/>
  <c r="H28" i="221"/>
  <c r="G28" i="221"/>
  <c r="N27" i="221"/>
  <c r="N26" i="221" s="1"/>
  <c r="M27" i="221"/>
  <c r="L27" i="221"/>
  <c r="L38" i="221" s="1"/>
  <c r="L72" i="221" s="1"/>
  <c r="K27" i="221"/>
  <c r="J27" i="221"/>
  <c r="J38" i="221" s="1"/>
  <c r="I27" i="221"/>
  <c r="H27" i="221"/>
  <c r="H38" i="221" s="1"/>
  <c r="H72" i="221" s="1"/>
  <c r="G27" i="221"/>
  <c r="F27" i="221"/>
  <c r="F26" i="221" s="1"/>
  <c r="E27" i="221"/>
  <c r="E38" i="221" s="1"/>
  <c r="E72" i="221" s="1"/>
  <c r="D27" i="221"/>
  <c r="D38" i="221" s="1"/>
  <c r="D72" i="221" s="1"/>
  <c r="M26" i="221"/>
  <c r="J26" i="221"/>
  <c r="I26" i="221"/>
  <c r="E26" i="221"/>
  <c r="H25" i="221"/>
  <c r="G25" i="221"/>
  <c r="N24" i="221"/>
  <c r="M24" i="221"/>
  <c r="L24" i="221"/>
  <c r="K24" i="221"/>
  <c r="J24" i="221"/>
  <c r="I24" i="221"/>
  <c r="H24" i="221"/>
  <c r="G24" i="221"/>
  <c r="F24" i="221"/>
  <c r="E24" i="221"/>
  <c r="D24" i="221"/>
  <c r="H23" i="221"/>
  <c r="G23" i="221"/>
  <c r="N22" i="221"/>
  <c r="M22" i="221"/>
  <c r="L22" i="221"/>
  <c r="K22" i="221"/>
  <c r="J22" i="221"/>
  <c r="I22" i="221"/>
  <c r="H22" i="221"/>
  <c r="G22" i="221"/>
  <c r="F22" i="221"/>
  <c r="E22" i="221"/>
  <c r="D22" i="221"/>
  <c r="H21" i="221"/>
  <c r="G21" i="221"/>
  <c r="H20" i="221"/>
  <c r="G20" i="221"/>
  <c r="H19" i="221"/>
  <c r="H18" i="221" s="1"/>
  <c r="G19" i="221"/>
  <c r="N18" i="221"/>
  <c r="M18" i="221"/>
  <c r="L18" i="221"/>
  <c r="K18" i="221"/>
  <c r="J18" i="221"/>
  <c r="I18" i="221"/>
  <c r="F18" i="221"/>
  <c r="E18" i="221"/>
  <c r="D18" i="221"/>
  <c r="H17" i="221"/>
  <c r="G17" i="221"/>
  <c r="H16" i="221"/>
  <c r="H39" i="221" s="1"/>
  <c r="H74" i="221" s="1"/>
  <c r="G16" i="221"/>
  <c r="H15" i="221"/>
  <c r="G15" i="221"/>
  <c r="G13" i="221" s="1"/>
  <c r="H14" i="221"/>
  <c r="H35" i="221" s="1"/>
  <c r="G14" i="221"/>
  <c r="G35" i="221" s="1"/>
  <c r="N13" i="221"/>
  <c r="M13" i="221"/>
  <c r="L13" i="221"/>
  <c r="K13" i="221"/>
  <c r="J13" i="221"/>
  <c r="I13" i="221"/>
  <c r="H13" i="221"/>
  <c r="F13" i="221"/>
  <c r="E13" i="221"/>
  <c r="D13" i="221"/>
  <c r="D34" i="221" l="1"/>
  <c r="H66" i="221"/>
  <c r="H75" i="221" s="1"/>
  <c r="M63" i="221"/>
  <c r="E83" i="221"/>
  <c r="M34" i="221"/>
  <c r="F83" i="221"/>
  <c r="G44" i="221"/>
  <c r="E63" i="221"/>
  <c r="G66" i="221"/>
  <c r="G75" i="221" s="1"/>
  <c r="I63" i="221"/>
  <c r="K63" i="221"/>
  <c r="G65" i="221"/>
  <c r="G73" i="221" s="1"/>
  <c r="H71" i="221"/>
  <c r="F63" i="221"/>
  <c r="G31" i="221"/>
  <c r="I34" i="221"/>
  <c r="I68" i="221"/>
  <c r="H36" i="221"/>
  <c r="H70" i="221" s="1"/>
  <c r="G36" i="221"/>
  <c r="G70" i="221" s="1"/>
  <c r="J72" i="221"/>
  <c r="J34" i="221"/>
  <c r="H63" i="221"/>
  <c r="M68" i="221"/>
  <c r="H69" i="221"/>
  <c r="G69" i="221"/>
  <c r="F38" i="221"/>
  <c r="N38" i="221"/>
  <c r="G39" i="221"/>
  <c r="G74" i="221" s="1"/>
  <c r="G38" i="221"/>
  <c r="G72" i="221" s="1"/>
  <c r="G26" i="221"/>
  <c r="K38" i="221"/>
  <c r="K72" i="221" s="1"/>
  <c r="K68" i="221" s="1"/>
  <c r="K26" i="221"/>
  <c r="H65" i="221"/>
  <c r="H73" i="221" s="1"/>
  <c r="E71" i="221"/>
  <c r="E68" i="221" s="1"/>
  <c r="M71" i="221"/>
  <c r="G37" i="221"/>
  <c r="G71" i="221" s="1"/>
  <c r="G18" i="221"/>
  <c r="E34" i="221"/>
  <c r="J71" i="221"/>
  <c r="N71" i="221"/>
  <c r="D69" i="221"/>
  <c r="D68" i="221" s="1"/>
  <c r="L69" i="221"/>
  <c r="L68" i="221" s="1"/>
  <c r="D26" i="221"/>
  <c r="H26" i="221"/>
  <c r="L26" i="221"/>
  <c r="H84" i="219"/>
  <c r="Q85" i="219"/>
  <c r="Q83" i="219"/>
  <c r="Q81" i="219"/>
  <c r="G63" i="221" l="1"/>
  <c r="H68" i="221"/>
  <c r="H34" i="221"/>
  <c r="N68" i="221"/>
  <c r="N72" i="221"/>
  <c r="N34" i="221"/>
  <c r="F72" i="221"/>
  <c r="F68" i="221" s="1"/>
  <c r="F34" i="221"/>
  <c r="J68" i="221"/>
  <c r="G68" i="221"/>
  <c r="K34" i="221"/>
  <c r="G34" i="221"/>
  <c r="H47" i="219"/>
  <c r="Q14" i="219"/>
  <c r="Q19" i="219"/>
  <c r="Q23" i="219"/>
  <c r="Q25" i="219"/>
  <c r="Q28" i="219"/>
  <c r="Q27" i="219" s="1"/>
  <c r="Q30" i="219"/>
  <c r="Q32" i="219"/>
  <c r="Q36" i="219"/>
  <c r="Q37" i="219"/>
  <c r="Q38" i="219"/>
  <c r="Q40" i="219"/>
  <c r="Q41" i="219"/>
  <c r="Q77" i="219" s="1"/>
  <c r="Q43" i="219"/>
  <c r="Q45" i="219"/>
  <c r="Q49" i="219"/>
  <c r="Q51" i="219"/>
  <c r="Q53" i="219"/>
  <c r="Q55" i="219"/>
  <c r="Q57" i="219"/>
  <c r="Q60" i="219"/>
  <c r="Q65" i="219"/>
  <c r="Q66" i="219"/>
  <c r="Q64" i="219" s="1"/>
  <c r="Q67" i="219"/>
  <c r="Q68" i="219"/>
  <c r="Q70" i="219"/>
  <c r="Q71" i="219"/>
  <c r="Q72" i="219"/>
  <c r="Q75" i="219"/>
  <c r="Q76" i="219"/>
  <c r="Q74" i="219" l="1"/>
  <c r="Q39" i="219"/>
  <c r="Q73" i="219" s="1"/>
  <c r="Q69" i="219" s="1"/>
  <c r="I81" i="220"/>
  <c r="I83" i="220" s="1"/>
  <c r="J81" i="220"/>
  <c r="K81" i="220"/>
  <c r="L81" i="220"/>
  <c r="M81" i="220"/>
  <c r="P81" i="220"/>
  <c r="I79" i="220"/>
  <c r="J79" i="220"/>
  <c r="K79" i="220"/>
  <c r="K83" i="220" s="1"/>
  <c r="L79" i="220"/>
  <c r="L83" i="220" s="1"/>
  <c r="M79" i="220"/>
  <c r="M83" i="220" s="1"/>
  <c r="P79" i="220"/>
  <c r="P83" i="220" s="1"/>
  <c r="H82" i="220"/>
  <c r="H80" i="220"/>
  <c r="I64" i="220"/>
  <c r="J64" i="220"/>
  <c r="K64" i="220"/>
  <c r="L64" i="220"/>
  <c r="M64" i="220"/>
  <c r="P64" i="220"/>
  <c r="I65" i="220"/>
  <c r="I73" i="220" s="1"/>
  <c r="J65" i="220"/>
  <c r="J73" i="220" s="1"/>
  <c r="K65" i="220"/>
  <c r="L65" i="220"/>
  <c r="L73" i="220" s="1"/>
  <c r="M65" i="220"/>
  <c r="M73" i="220" s="1"/>
  <c r="P65" i="220"/>
  <c r="P73" i="220" s="1"/>
  <c r="I66" i="220"/>
  <c r="I75" i="220" s="1"/>
  <c r="J66" i="220"/>
  <c r="J75" i="220" s="1"/>
  <c r="K66" i="220"/>
  <c r="K75" i="220" s="1"/>
  <c r="L66" i="220"/>
  <c r="L75" i="220" s="1"/>
  <c r="M66" i="220"/>
  <c r="M75" i="220" s="1"/>
  <c r="P66" i="220"/>
  <c r="P75" i="220" s="1"/>
  <c r="I67" i="220"/>
  <c r="J67" i="220"/>
  <c r="K67" i="220"/>
  <c r="L67" i="220"/>
  <c r="M67" i="220"/>
  <c r="P67" i="220"/>
  <c r="K73" i="220"/>
  <c r="L74" i="220"/>
  <c r="P76" i="220"/>
  <c r="H61" i="220"/>
  <c r="H62" i="220"/>
  <c r="H60" i="220"/>
  <c r="H58" i="220"/>
  <c r="H57" i="220"/>
  <c r="H55" i="220"/>
  <c r="H53" i="220"/>
  <c r="H51" i="220"/>
  <c r="H49" i="220"/>
  <c r="H46" i="220"/>
  <c r="H47" i="220"/>
  <c r="H45" i="220"/>
  <c r="H43" i="220"/>
  <c r="I35" i="220"/>
  <c r="J35" i="220"/>
  <c r="K35" i="220"/>
  <c r="K69" i="220" s="1"/>
  <c r="L35" i="220"/>
  <c r="L69" i="220" s="1"/>
  <c r="M35" i="220"/>
  <c r="P35" i="220"/>
  <c r="I36" i="220"/>
  <c r="I70" i="220" s="1"/>
  <c r="J36" i="220"/>
  <c r="J70" i="220" s="1"/>
  <c r="K36" i="220"/>
  <c r="L36" i="220"/>
  <c r="M36" i="220"/>
  <c r="M70" i="220" s="1"/>
  <c r="P36" i="220"/>
  <c r="P70" i="220" s="1"/>
  <c r="I37" i="220"/>
  <c r="J37" i="220"/>
  <c r="K37" i="220"/>
  <c r="K71" i="220" s="1"/>
  <c r="L37" i="220"/>
  <c r="M37" i="220"/>
  <c r="P37" i="220"/>
  <c r="I39" i="220"/>
  <c r="I74" i="220" s="1"/>
  <c r="J39" i="220"/>
  <c r="J74" i="220" s="1"/>
  <c r="K39" i="220"/>
  <c r="K74" i="220" s="1"/>
  <c r="L39" i="220"/>
  <c r="M39" i="220"/>
  <c r="M74" i="220" s="1"/>
  <c r="P39" i="220"/>
  <c r="P74" i="220" s="1"/>
  <c r="I40" i="220"/>
  <c r="I76" i="220" s="1"/>
  <c r="J40" i="220"/>
  <c r="J76" i="220" s="1"/>
  <c r="K40" i="220"/>
  <c r="K76" i="220" s="1"/>
  <c r="L40" i="220"/>
  <c r="L76" i="220" s="1"/>
  <c r="M40" i="220"/>
  <c r="M76" i="220" s="1"/>
  <c r="P40" i="220"/>
  <c r="H33" i="220"/>
  <c r="H32" i="220"/>
  <c r="H30" i="220"/>
  <c r="H28" i="220"/>
  <c r="H25" i="220"/>
  <c r="H23" i="220"/>
  <c r="H20" i="220"/>
  <c r="H21" i="220"/>
  <c r="H19" i="220"/>
  <c r="H15" i="220"/>
  <c r="H16" i="220"/>
  <c r="H17" i="220"/>
  <c r="H14" i="220"/>
  <c r="I65" i="219"/>
  <c r="J65" i="219"/>
  <c r="K65" i="219"/>
  <c r="L65" i="219"/>
  <c r="M65" i="219"/>
  <c r="N65" i="219"/>
  <c r="O65" i="219"/>
  <c r="P65" i="219"/>
  <c r="I66" i="219"/>
  <c r="J66" i="219"/>
  <c r="K66" i="219"/>
  <c r="L66" i="219"/>
  <c r="M66" i="219"/>
  <c r="N66" i="219"/>
  <c r="O66" i="219"/>
  <c r="P66" i="219"/>
  <c r="P74" i="219" s="1"/>
  <c r="I67" i="219"/>
  <c r="J67" i="219"/>
  <c r="K67" i="219"/>
  <c r="L67" i="219"/>
  <c r="M67" i="219"/>
  <c r="N67" i="219"/>
  <c r="O67" i="219"/>
  <c r="P67" i="219"/>
  <c r="I68" i="219"/>
  <c r="J68" i="219"/>
  <c r="K68" i="219"/>
  <c r="L68" i="219"/>
  <c r="M68" i="219"/>
  <c r="N68" i="219"/>
  <c r="O68" i="219"/>
  <c r="P68" i="219"/>
  <c r="J70" i="219"/>
  <c r="N70" i="219"/>
  <c r="J71" i="219"/>
  <c r="N71" i="219"/>
  <c r="J72" i="219"/>
  <c r="N72" i="219"/>
  <c r="I74" i="219"/>
  <c r="J74" i="219"/>
  <c r="K74" i="219"/>
  <c r="L74" i="219"/>
  <c r="M74" i="219"/>
  <c r="N74" i="219"/>
  <c r="O74" i="219"/>
  <c r="J75" i="219"/>
  <c r="N75" i="219"/>
  <c r="I76" i="219"/>
  <c r="J76" i="219"/>
  <c r="K76" i="219"/>
  <c r="L76" i="219"/>
  <c r="M76" i="219"/>
  <c r="N76" i="219"/>
  <c r="O76" i="219"/>
  <c r="P76" i="219"/>
  <c r="J77" i="219"/>
  <c r="N77" i="219"/>
  <c r="H62" i="219"/>
  <c r="H63" i="219"/>
  <c r="H61" i="219"/>
  <c r="H59" i="219"/>
  <c r="H58" i="219"/>
  <c r="H56" i="219"/>
  <c r="H54" i="219"/>
  <c r="H52" i="219"/>
  <c r="H50" i="219"/>
  <c r="H48" i="219"/>
  <c r="H46" i="219"/>
  <c r="H44" i="219"/>
  <c r="I36" i="219"/>
  <c r="I70" i="219" s="1"/>
  <c r="J36" i="219"/>
  <c r="K36" i="219"/>
  <c r="L36" i="219"/>
  <c r="M36" i="219"/>
  <c r="N36" i="219"/>
  <c r="O36" i="219"/>
  <c r="P36" i="219"/>
  <c r="P70" i="219" s="1"/>
  <c r="I37" i="219"/>
  <c r="I71" i="219" s="1"/>
  <c r="J37" i="219"/>
  <c r="K37" i="219"/>
  <c r="K71" i="219" s="1"/>
  <c r="L37" i="219"/>
  <c r="L71" i="219" s="1"/>
  <c r="M37" i="219"/>
  <c r="M71" i="219" s="1"/>
  <c r="N37" i="219"/>
  <c r="O37" i="219"/>
  <c r="O71" i="219" s="1"/>
  <c r="P37" i="219"/>
  <c r="P71" i="219" s="1"/>
  <c r="I38" i="219"/>
  <c r="I72" i="219" s="1"/>
  <c r="J38" i="219"/>
  <c r="K38" i="219"/>
  <c r="K72" i="219" s="1"/>
  <c r="L38" i="219"/>
  <c r="L72" i="219" s="1"/>
  <c r="M38" i="219"/>
  <c r="M72" i="219" s="1"/>
  <c r="N38" i="219"/>
  <c r="O38" i="219"/>
  <c r="O72" i="219" s="1"/>
  <c r="P38" i="219"/>
  <c r="P72" i="219" s="1"/>
  <c r="P39" i="219"/>
  <c r="P73" i="219" s="1"/>
  <c r="I40" i="219"/>
  <c r="I75" i="219" s="1"/>
  <c r="J40" i="219"/>
  <c r="K40" i="219"/>
  <c r="K75" i="219" s="1"/>
  <c r="L40" i="219"/>
  <c r="L75" i="219" s="1"/>
  <c r="M40" i="219"/>
  <c r="M75" i="219" s="1"/>
  <c r="N40" i="219"/>
  <c r="O40" i="219"/>
  <c r="O75" i="219" s="1"/>
  <c r="P40" i="219"/>
  <c r="P75" i="219" s="1"/>
  <c r="I41" i="219"/>
  <c r="I77" i="219" s="1"/>
  <c r="J41" i="219"/>
  <c r="K41" i="219"/>
  <c r="K77" i="219" s="1"/>
  <c r="L41" i="219"/>
  <c r="L77" i="219" s="1"/>
  <c r="M41" i="219"/>
  <c r="M77" i="219" s="1"/>
  <c r="N41" i="219"/>
  <c r="O41" i="219"/>
  <c r="O77" i="219" s="1"/>
  <c r="P41" i="219"/>
  <c r="P77" i="219" s="1"/>
  <c r="H34" i="219"/>
  <c r="H33" i="219"/>
  <c r="H31" i="219"/>
  <c r="H29" i="219"/>
  <c r="H26" i="219"/>
  <c r="H24" i="219"/>
  <c r="H21" i="219"/>
  <c r="H22" i="219"/>
  <c r="H20" i="219"/>
  <c r="H16" i="219"/>
  <c r="H17" i="219"/>
  <c r="H18" i="219"/>
  <c r="H15" i="219"/>
  <c r="I83" i="219"/>
  <c r="J83" i="219"/>
  <c r="K83" i="219"/>
  <c r="L83" i="219"/>
  <c r="M83" i="219"/>
  <c r="N83" i="219"/>
  <c r="O83" i="219"/>
  <c r="P83" i="219"/>
  <c r="I81" i="219"/>
  <c r="J81" i="219"/>
  <c r="K81" i="219"/>
  <c r="L81" i="219"/>
  <c r="M81" i="219"/>
  <c r="N81" i="219"/>
  <c r="O81" i="219"/>
  <c r="P81" i="219"/>
  <c r="H82" i="219"/>
  <c r="N85" i="219"/>
  <c r="O85" i="219"/>
  <c r="N60" i="219"/>
  <c r="N57" i="219"/>
  <c r="N55" i="219"/>
  <c r="N53" i="219"/>
  <c r="N51" i="219"/>
  <c r="N49" i="219"/>
  <c r="N45" i="219"/>
  <c r="N43" i="219"/>
  <c r="N32" i="219"/>
  <c r="N30" i="219"/>
  <c r="N28" i="219"/>
  <c r="N39" i="219" s="1"/>
  <c r="N73" i="219" s="1"/>
  <c r="N25" i="219"/>
  <c r="N23" i="219"/>
  <c r="N19" i="219"/>
  <c r="N14" i="219"/>
  <c r="P60" i="219"/>
  <c r="P57" i="219"/>
  <c r="P55" i="219"/>
  <c r="P53" i="219"/>
  <c r="P51" i="219"/>
  <c r="P49" i="219"/>
  <c r="P45" i="219"/>
  <c r="P43" i="219"/>
  <c r="P32" i="219"/>
  <c r="P30" i="219"/>
  <c r="P28" i="219"/>
  <c r="P25" i="219"/>
  <c r="P23" i="219"/>
  <c r="P19" i="219"/>
  <c r="P14" i="219"/>
  <c r="L71" i="220" l="1"/>
  <c r="J83" i="220"/>
  <c r="P85" i="219"/>
  <c r="Q35" i="219"/>
  <c r="P69" i="219"/>
  <c r="N69" i="219"/>
  <c r="N64" i="219"/>
  <c r="M64" i="219"/>
  <c r="L70" i="219"/>
  <c r="P64" i="219"/>
  <c r="L64" i="219"/>
  <c r="J64" i="219"/>
  <c r="P35" i="219"/>
  <c r="M70" i="219"/>
  <c r="I64" i="219"/>
  <c r="N35" i="219"/>
  <c r="O70" i="219"/>
  <c r="K70" i="219"/>
  <c r="O64" i="219"/>
  <c r="K64" i="219"/>
  <c r="I34" i="220"/>
  <c r="L70" i="220"/>
  <c r="P69" i="220"/>
  <c r="J69" i="220"/>
  <c r="L63" i="220"/>
  <c r="P63" i="220"/>
  <c r="J63" i="220"/>
  <c r="K70" i="220"/>
  <c r="M69" i="220"/>
  <c r="I69" i="220"/>
  <c r="K63" i="220"/>
  <c r="M63" i="220"/>
  <c r="I63" i="220"/>
  <c r="P71" i="220"/>
  <c r="J71" i="220"/>
  <c r="M71" i="220"/>
  <c r="I71" i="220"/>
  <c r="N27" i="219"/>
  <c r="P27" i="219"/>
  <c r="G82" i="220"/>
  <c r="G81" i="220" s="1"/>
  <c r="H81" i="220"/>
  <c r="F81" i="220"/>
  <c r="E81" i="220"/>
  <c r="D81" i="220"/>
  <c r="G80" i="220"/>
  <c r="H79" i="220"/>
  <c r="G79" i="220"/>
  <c r="F79" i="220"/>
  <c r="E79" i="220"/>
  <c r="D79" i="220"/>
  <c r="H67" i="220"/>
  <c r="G67" i="220"/>
  <c r="F67" i="220"/>
  <c r="E67" i="220"/>
  <c r="D67" i="220"/>
  <c r="F66" i="220"/>
  <c r="F75" i="220" s="1"/>
  <c r="E66" i="220"/>
  <c r="E75" i="220" s="1"/>
  <c r="D66" i="220"/>
  <c r="D75" i="220" s="1"/>
  <c r="F65" i="220"/>
  <c r="E65" i="220"/>
  <c r="E73" i="220" s="1"/>
  <c r="D65" i="220"/>
  <c r="D73" i="220" s="1"/>
  <c r="F64" i="220"/>
  <c r="E64" i="220"/>
  <c r="D64" i="220"/>
  <c r="G61" i="220"/>
  <c r="G60" i="220"/>
  <c r="G59" i="220" s="1"/>
  <c r="P59" i="220"/>
  <c r="M59" i="220"/>
  <c r="L59" i="220"/>
  <c r="K59" i="220"/>
  <c r="J59" i="220"/>
  <c r="I59" i="220"/>
  <c r="F59" i="220"/>
  <c r="E59" i="220"/>
  <c r="D59" i="220"/>
  <c r="G58" i="220"/>
  <c r="G57" i="220"/>
  <c r="P56" i="220"/>
  <c r="M56" i="220"/>
  <c r="L56" i="220"/>
  <c r="K56" i="220"/>
  <c r="J56" i="220"/>
  <c r="I56" i="220"/>
  <c r="F56" i="220"/>
  <c r="E56" i="220"/>
  <c r="D56" i="220"/>
  <c r="G55" i="220"/>
  <c r="P54" i="220"/>
  <c r="M54" i="220"/>
  <c r="L54" i="220"/>
  <c r="K54" i="220"/>
  <c r="J54" i="220"/>
  <c r="I54" i="220"/>
  <c r="H54" i="220"/>
  <c r="G54" i="220"/>
  <c r="F54" i="220"/>
  <c r="E54" i="220"/>
  <c r="D54" i="220"/>
  <c r="H52" i="220"/>
  <c r="G53" i="220"/>
  <c r="G52" i="220" s="1"/>
  <c r="P52" i="220"/>
  <c r="M52" i="220"/>
  <c r="L52" i="220"/>
  <c r="K52" i="220"/>
  <c r="J52" i="220"/>
  <c r="I52" i="220"/>
  <c r="F52" i="220"/>
  <c r="E52" i="220"/>
  <c r="D52" i="220"/>
  <c r="G51" i="220"/>
  <c r="G50" i="220" s="1"/>
  <c r="P50" i="220"/>
  <c r="M50" i="220"/>
  <c r="L50" i="220"/>
  <c r="K50" i="220"/>
  <c r="J50" i="220"/>
  <c r="I50" i="220"/>
  <c r="H50" i="220"/>
  <c r="F50" i="220"/>
  <c r="E50" i="220"/>
  <c r="D50" i="220"/>
  <c r="H48" i="220"/>
  <c r="G49" i="220"/>
  <c r="G48" i="220" s="1"/>
  <c r="P48" i="220"/>
  <c r="M48" i="220"/>
  <c r="L48" i="220"/>
  <c r="K48" i="220"/>
  <c r="J48" i="220"/>
  <c r="I48" i="220"/>
  <c r="F48" i="220"/>
  <c r="E48" i="220"/>
  <c r="D48" i="220"/>
  <c r="H44" i="220"/>
  <c r="G46" i="220"/>
  <c r="H64" i="220"/>
  <c r="G45" i="220"/>
  <c r="G64" i="220" s="1"/>
  <c r="P44" i="220"/>
  <c r="M44" i="220"/>
  <c r="L44" i="220"/>
  <c r="K44" i="220"/>
  <c r="J44" i="220"/>
  <c r="I44" i="220"/>
  <c r="F44" i="220"/>
  <c r="E44" i="220"/>
  <c r="D44" i="220"/>
  <c r="G43" i="220"/>
  <c r="P42" i="220"/>
  <c r="M42" i="220"/>
  <c r="L42" i="220"/>
  <c r="K42" i="220"/>
  <c r="J42" i="220"/>
  <c r="I42" i="220"/>
  <c r="H42" i="220"/>
  <c r="G42" i="220"/>
  <c r="F42" i="220"/>
  <c r="E42" i="220"/>
  <c r="D42" i="220"/>
  <c r="F40" i="220"/>
  <c r="F76" i="220" s="1"/>
  <c r="E40" i="220"/>
  <c r="E76" i="220" s="1"/>
  <c r="D40" i="220"/>
  <c r="D76" i="220" s="1"/>
  <c r="F39" i="220"/>
  <c r="F74" i="220" s="1"/>
  <c r="E39" i="220"/>
  <c r="E74" i="220" s="1"/>
  <c r="D39" i="220"/>
  <c r="D74" i="220" s="1"/>
  <c r="F37" i="220"/>
  <c r="F71" i="220" s="1"/>
  <c r="E37" i="220"/>
  <c r="E71" i="220" s="1"/>
  <c r="D37" i="220"/>
  <c r="F36" i="220"/>
  <c r="E36" i="220"/>
  <c r="E70" i="220" s="1"/>
  <c r="D36" i="220"/>
  <c r="D70" i="220" s="1"/>
  <c r="F35" i="220"/>
  <c r="F69" i="220" s="1"/>
  <c r="E35" i="220"/>
  <c r="D35" i="220"/>
  <c r="D69" i="220" s="1"/>
  <c r="G33" i="220"/>
  <c r="G32" i="220"/>
  <c r="P31" i="220"/>
  <c r="M31" i="220"/>
  <c r="L31" i="220"/>
  <c r="K31" i="220"/>
  <c r="J31" i="220"/>
  <c r="I31" i="220"/>
  <c r="F31" i="220"/>
  <c r="E31" i="220"/>
  <c r="D31" i="220"/>
  <c r="H29" i="220"/>
  <c r="G30" i="220"/>
  <c r="G29" i="220" s="1"/>
  <c r="P29" i="220"/>
  <c r="M29" i="220"/>
  <c r="L29" i="220"/>
  <c r="K29" i="220"/>
  <c r="J29" i="220"/>
  <c r="I29" i="220"/>
  <c r="F29" i="220"/>
  <c r="E29" i="220"/>
  <c r="D29" i="220"/>
  <c r="G28" i="220"/>
  <c r="P27" i="220"/>
  <c r="M27" i="220"/>
  <c r="M38" i="220" s="1"/>
  <c r="M72" i="220" s="1"/>
  <c r="L27" i="220"/>
  <c r="L38" i="220" s="1"/>
  <c r="L72" i="220" s="1"/>
  <c r="K27" i="220"/>
  <c r="K38" i="220" s="1"/>
  <c r="K72" i="220" s="1"/>
  <c r="J27" i="220"/>
  <c r="J38" i="220" s="1"/>
  <c r="J72" i="220" s="1"/>
  <c r="I27" i="220"/>
  <c r="I38" i="220" s="1"/>
  <c r="I72" i="220" s="1"/>
  <c r="H27" i="220"/>
  <c r="H38" i="220" s="1"/>
  <c r="H72" i="220" s="1"/>
  <c r="G27" i="220"/>
  <c r="F27" i="220"/>
  <c r="F38" i="220" s="1"/>
  <c r="F72" i="220" s="1"/>
  <c r="E27" i="220"/>
  <c r="E38" i="220" s="1"/>
  <c r="E72" i="220" s="1"/>
  <c r="D27" i="220"/>
  <c r="D38" i="220" s="1"/>
  <c r="D72" i="220" s="1"/>
  <c r="G25" i="220"/>
  <c r="P24" i="220"/>
  <c r="M24" i="220"/>
  <c r="L24" i="220"/>
  <c r="K24" i="220"/>
  <c r="J24" i="220"/>
  <c r="I24" i="220"/>
  <c r="H24" i="220"/>
  <c r="G24" i="220"/>
  <c r="F24" i="220"/>
  <c r="E24" i="220"/>
  <c r="D24" i="220"/>
  <c r="G23" i="220"/>
  <c r="P22" i="220"/>
  <c r="M22" i="220"/>
  <c r="L22" i="220"/>
  <c r="K22" i="220"/>
  <c r="J22" i="220"/>
  <c r="I22" i="220"/>
  <c r="H22" i="220"/>
  <c r="G22" i="220"/>
  <c r="F22" i="220"/>
  <c r="E22" i="220"/>
  <c r="D22" i="220"/>
  <c r="G21" i="220"/>
  <c r="H37" i="220"/>
  <c r="G20" i="220"/>
  <c r="G19" i="220"/>
  <c r="P18" i="220"/>
  <c r="M18" i="220"/>
  <c r="L18" i="220"/>
  <c r="K18" i="220"/>
  <c r="J18" i="220"/>
  <c r="I18" i="220"/>
  <c r="F18" i="220"/>
  <c r="E18" i="220"/>
  <c r="D18" i="220"/>
  <c r="H40" i="220"/>
  <c r="H76" i="220" s="1"/>
  <c r="G17" i="220"/>
  <c r="G16" i="220"/>
  <c r="G15" i="220"/>
  <c r="H35" i="220"/>
  <c r="G14" i="220"/>
  <c r="G35" i="220" s="1"/>
  <c r="P13" i="220"/>
  <c r="M13" i="220"/>
  <c r="L13" i="220"/>
  <c r="K13" i="220"/>
  <c r="J13" i="220"/>
  <c r="I13" i="220"/>
  <c r="F13" i="220"/>
  <c r="E13" i="220"/>
  <c r="D13" i="220"/>
  <c r="L68" i="220" l="1"/>
  <c r="I68" i="220"/>
  <c r="K68" i="220"/>
  <c r="L34" i="220"/>
  <c r="M34" i="220"/>
  <c r="P26" i="220"/>
  <c r="P38" i="220"/>
  <c r="J26" i="220"/>
  <c r="G83" i="220"/>
  <c r="M68" i="220"/>
  <c r="J68" i="220"/>
  <c r="K34" i="220"/>
  <c r="J34" i="220"/>
  <c r="H39" i="220"/>
  <c r="G36" i="220"/>
  <c r="G70" i="220" s="1"/>
  <c r="G40" i="220"/>
  <c r="G76" i="220" s="1"/>
  <c r="H13" i="220"/>
  <c r="E83" i="220"/>
  <c r="G31" i="220"/>
  <c r="E34" i="220"/>
  <c r="G56" i="220"/>
  <c r="E63" i="220"/>
  <c r="D83" i="220"/>
  <c r="H83" i="220"/>
  <c r="H31" i="220"/>
  <c r="H56" i="220"/>
  <c r="E69" i="220"/>
  <c r="E68" i="220" s="1"/>
  <c r="F83" i="220"/>
  <c r="H65" i="220"/>
  <c r="H73" i="220" s="1"/>
  <c r="H59" i="220"/>
  <c r="H66" i="220"/>
  <c r="H75" i="220" s="1"/>
  <c r="G44" i="220"/>
  <c r="F26" i="220"/>
  <c r="F34" i="220"/>
  <c r="H36" i="220"/>
  <c r="H70" i="220" s="1"/>
  <c r="F70" i="220"/>
  <c r="G37" i="220"/>
  <c r="G71" i="220" s="1"/>
  <c r="G18" i="220"/>
  <c r="G38" i="220"/>
  <c r="G72" i="220" s="1"/>
  <c r="G26" i="220"/>
  <c r="K26" i="220"/>
  <c r="H71" i="220"/>
  <c r="H69" i="220"/>
  <c r="G69" i="220"/>
  <c r="G39" i="220"/>
  <c r="G74" i="220" s="1"/>
  <c r="G66" i="220"/>
  <c r="G75" i="220" s="1"/>
  <c r="D71" i="220"/>
  <c r="D68" i="220" s="1"/>
  <c r="D63" i="220"/>
  <c r="F63" i="220"/>
  <c r="F73" i="220"/>
  <c r="D26" i="220"/>
  <c r="H26" i="220"/>
  <c r="L26" i="220"/>
  <c r="D34" i="220"/>
  <c r="G65" i="220"/>
  <c r="G13" i="220"/>
  <c r="H18" i="220"/>
  <c r="E26" i="220"/>
  <c r="I26" i="220"/>
  <c r="M26" i="220"/>
  <c r="F83" i="219"/>
  <c r="E83" i="219"/>
  <c r="D83" i="219"/>
  <c r="I85" i="219"/>
  <c r="K85" i="219"/>
  <c r="L85" i="219"/>
  <c r="F81" i="219"/>
  <c r="E81" i="219"/>
  <c r="E85" i="219" s="1"/>
  <c r="D81" i="219"/>
  <c r="D85" i="219" s="1"/>
  <c r="H81" i="219"/>
  <c r="G82" i="219"/>
  <c r="G81" i="219" s="1"/>
  <c r="H83" i="219"/>
  <c r="G84" i="219"/>
  <c r="G83" i="219" s="1"/>
  <c r="G85" i="219" s="1"/>
  <c r="F85" i="219" l="1"/>
  <c r="P72" i="220"/>
  <c r="P68" i="220" s="1"/>
  <c r="P34" i="220"/>
  <c r="H74" i="220"/>
  <c r="H68" i="220" s="1"/>
  <c r="H34" i="220"/>
  <c r="H63" i="220"/>
  <c r="G34" i="220"/>
  <c r="F68" i="220"/>
  <c r="G73" i="220"/>
  <c r="G68" i="220" s="1"/>
  <c r="G63" i="220"/>
  <c r="M85" i="219"/>
  <c r="H85" i="219"/>
  <c r="J85" i="219"/>
  <c r="J58" i="215"/>
  <c r="J57" i="215"/>
  <c r="J55" i="215"/>
  <c r="J53" i="215"/>
  <c r="J51" i="215"/>
  <c r="J49" i="215"/>
  <c r="J47" i="215"/>
  <c r="J46" i="215"/>
  <c r="J44" i="215"/>
  <c r="J34" i="215"/>
  <c r="J33" i="215"/>
  <c r="J31" i="215"/>
  <c r="J29" i="215"/>
  <c r="J26" i="215"/>
  <c r="J24" i="215"/>
  <c r="J21" i="215"/>
  <c r="J22" i="215"/>
  <c r="J20" i="215"/>
  <c r="J16" i="215"/>
  <c r="J17" i="215"/>
  <c r="J18" i="215"/>
  <c r="J15" i="215"/>
  <c r="P63" i="215"/>
  <c r="P64" i="215"/>
  <c r="P71" i="215" s="1"/>
  <c r="P65" i="215"/>
  <c r="P68" i="215"/>
  <c r="P69" i="215"/>
  <c r="P73" i="215"/>
  <c r="P74" i="215"/>
  <c r="P56" i="215"/>
  <c r="P54" i="215"/>
  <c r="P52" i="215"/>
  <c r="P50" i="215"/>
  <c r="P48" i="215"/>
  <c r="P45" i="215"/>
  <c r="P43" i="215"/>
  <c r="P36" i="215"/>
  <c r="P37" i="215"/>
  <c r="P38" i="215"/>
  <c r="P40" i="215"/>
  <c r="P72" i="215" s="1"/>
  <c r="P41" i="215"/>
  <c r="P32" i="215"/>
  <c r="P30" i="215"/>
  <c r="P28" i="215"/>
  <c r="P27" i="215" s="1"/>
  <c r="P25" i="215"/>
  <c r="P23" i="215"/>
  <c r="P19" i="215"/>
  <c r="P14" i="215"/>
  <c r="J60" i="215"/>
  <c r="P59" i="215"/>
  <c r="J61" i="215"/>
  <c r="P39" i="215" l="1"/>
  <c r="P70" i="215" s="1"/>
  <c r="P62" i="215"/>
  <c r="P67" i="215"/>
  <c r="P66" i="215" s="1"/>
  <c r="P35" i="215" l="1"/>
  <c r="F36" i="219"/>
  <c r="F70" i="219" s="1"/>
  <c r="F37" i="219"/>
  <c r="F71" i="219" s="1"/>
  <c r="E38" i="219"/>
  <c r="F38" i="219"/>
  <c r="F40" i="219"/>
  <c r="F75" i="219" s="1"/>
  <c r="E41" i="219"/>
  <c r="F41" i="219"/>
  <c r="F77" i="219" s="1"/>
  <c r="F65" i="219"/>
  <c r="F66" i="219"/>
  <c r="F74" i="219" s="1"/>
  <c r="F67" i="219"/>
  <c r="F76" i="219" s="1"/>
  <c r="E68" i="219"/>
  <c r="F68" i="219"/>
  <c r="G68" i="219"/>
  <c r="H68" i="219"/>
  <c r="D68" i="219"/>
  <c r="I60" i="219"/>
  <c r="J60" i="219"/>
  <c r="K60" i="219"/>
  <c r="L60" i="219"/>
  <c r="M60" i="219"/>
  <c r="O60" i="219"/>
  <c r="F60" i="219"/>
  <c r="D60" i="219"/>
  <c r="I45" i="219"/>
  <c r="J45" i="219"/>
  <c r="K45" i="219"/>
  <c r="L45" i="219"/>
  <c r="M45" i="219"/>
  <c r="O45" i="219"/>
  <c r="F45" i="219"/>
  <c r="D45" i="219"/>
  <c r="D67" i="219"/>
  <c r="D76" i="219" s="1"/>
  <c r="D66" i="219"/>
  <c r="D74" i="219" s="1"/>
  <c r="D65" i="219"/>
  <c r="G59" i="219"/>
  <c r="O57" i="219"/>
  <c r="M57" i="219"/>
  <c r="L57" i="219"/>
  <c r="K57" i="219"/>
  <c r="J57" i="219"/>
  <c r="I57" i="219"/>
  <c r="F57" i="219"/>
  <c r="D57" i="219"/>
  <c r="H55" i="219"/>
  <c r="G56" i="219"/>
  <c r="G55" i="219" s="1"/>
  <c r="O55" i="219"/>
  <c r="M55" i="219"/>
  <c r="L55" i="219"/>
  <c r="K55" i="219"/>
  <c r="J55" i="219"/>
  <c r="I55" i="219"/>
  <c r="F55" i="219"/>
  <c r="D55" i="219"/>
  <c r="H53" i="219"/>
  <c r="O53" i="219"/>
  <c r="M53" i="219"/>
  <c r="L53" i="219"/>
  <c r="K53" i="219"/>
  <c r="J53" i="219"/>
  <c r="I53" i="219"/>
  <c r="F53" i="219"/>
  <c r="D53" i="219"/>
  <c r="H51" i="219"/>
  <c r="G52" i="219"/>
  <c r="G51" i="219" s="1"/>
  <c r="O51" i="219"/>
  <c r="M51" i="219"/>
  <c r="L51" i="219"/>
  <c r="K51" i="219"/>
  <c r="J51" i="219"/>
  <c r="I51" i="219"/>
  <c r="F51" i="219"/>
  <c r="D51" i="219"/>
  <c r="H49" i="219"/>
  <c r="O49" i="219"/>
  <c r="M49" i="219"/>
  <c r="L49" i="219"/>
  <c r="K49" i="219"/>
  <c r="J49" i="219"/>
  <c r="I49" i="219"/>
  <c r="F49" i="219"/>
  <c r="D49" i="219"/>
  <c r="H65" i="219"/>
  <c r="O43" i="219"/>
  <c r="M43" i="219"/>
  <c r="L43" i="219"/>
  <c r="K43" i="219"/>
  <c r="J43" i="219"/>
  <c r="I43" i="219"/>
  <c r="F43" i="219"/>
  <c r="D43" i="219"/>
  <c r="D41" i="219"/>
  <c r="D77" i="219" s="1"/>
  <c r="D40" i="219"/>
  <c r="D75" i="219" s="1"/>
  <c r="D38" i="219"/>
  <c r="D37" i="219"/>
  <c r="D71" i="219" s="1"/>
  <c r="D36" i="219"/>
  <c r="D70" i="219" s="1"/>
  <c r="G34" i="219"/>
  <c r="G33" i="219"/>
  <c r="E32" i="219"/>
  <c r="O32" i="219"/>
  <c r="M32" i="219"/>
  <c r="L32" i="219"/>
  <c r="K32" i="219"/>
  <c r="J32" i="219"/>
  <c r="I32" i="219"/>
  <c r="F32" i="219"/>
  <c r="D32" i="219"/>
  <c r="H30" i="219"/>
  <c r="O30" i="219"/>
  <c r="M30" i="219"/>
  <c r="L30" i="219"/>
  <c r="K30" i="219"/>
  <c r="J30" i="219"/>
  <c r="I30" i="219"/>
  <c r="F30" i="219"/>
  <c r="D30" i="219"/>
  <c r="H28" i="219"/>
  <c r="H39" i="219" s="1"/>
  <c r="G29" i="219"/>
  <c r="G28" i="219" s="1"/>
  <c r="G39" i="219" s="1"/>
  <c r="O28" i="219"/>
  <c r="O39" i="219" s="1"/>
  <c r="M28" i="219"/>
  <c r="M39" i="219" s="1"/>
  <c r="L28" i="219"/>
  <c r="L39" i="219" s="1"/>
  <c r="K28" i="219"/>
  <c r="K39" i="219" s="1"/>
  <c r="J28" i="219"/>
  <c r="I28" i="219"/>
  <c r="I39" i="219" s="1"/>
  <c r="F28" i="219"/>
  <c r="F39" i="219" s="1"/>
  <c r="D28" i="219"/>
  <c r="D39" i="219" s="1"/>
  <c r="D73" i="219" s="1"/>
  <c r="H25" i="219"/>
  <c r="O25" i="219"/>
  <c r="M25" i="219"/>
  <c r="L25" i="219"/>
  <c r="K25" i="219"/>
  <c r="J25" i="219"/>
  <c r="I25" i="219"/>
  <c r="F25" i="219"/>
  <c r="D25" i="219"/>
  <c r="H23" i="219"/>
  <c r="G24" i="219"/>
  <c r="G23" i="219" s="1"/>
  <c r="O23" i="219"/>
  <c r="M23" i="219"/>
  <c r="L23" i="219"/>
  <c r="K23" i="219"/>
  <c r="J23" i="219"/>
  <c r="I23" i="219"/>
  <c r="F23" i="219"/>
  <c r="E23" i="219"/>
  <c r="D23" i="219"/>
  <c r="G22" i="219"/>
  <c r="H38" i="219"/>
  <c r="G20" i="219"/>
  <c r="O19" i="219"/>
  <c r="M19" i="219"/>
  <c r="L19" i="219"/>
  <c r="K19" i="219"/>
  <c r="J19" i="219"/>
  <c r="I19" i="219"/>
  <c r="F19" i="219"/>
  <c r="D19" i="219"/>
  <c r="G16" i="219"/>
  <c r="H36" i="219"/>
  <c r="E36" i="219"/>
  <c r="O14" i="219"/>
  <c r="M14" i="219"/>
  <c r="L14" i="219"/>
  <c r="K14" i="219"/>
  <c r="J14" i="219"/>
  <c r="I14" i="219"/>
  <c r="F14" i="219"/>
  <c r="D14" i="219"/>
  <c r="I73" i="219" l="1"/>
  <c r="I69" i="219" s="1"/>
  <c r="I35" i="219"/>
  <c r="M73" i="219"/>
  <c r="M69" i="219" s="1"/>
  <c r="M35" i="219"/>
  <c r="J27" i="219"/>
  <c r="J39" i="219"/>
  <c r="O73" i="219"/>
  <c r="O69" i="219" s="1"/>
  <c r="O35" i="219"/>
  <c r="K73" i="219"/>
  <c r="K69" i="219" s="1"/>
  <c r="K35" i="219"/>
  <c r="L73" i="219"/>
  <c r="L69" i="219" s="1"/>
  <c r="L35" i="219"/>
  <c r="M27" i="219"/>
  <c r="H66" i="219"/>
  <c r="H32" i="219"/>
  <c r="H60" i="219"/>
  <c r="E45" i="219"/>
  <c r="E65" i="219"/>
  <c r="H37" i="219"/>
  <c r="D72" i="219"/>
  <c r="D69" i="219" s="1"/>
  <c r="H67" i="219"/>
  <c r="H76" i="219" s="1"/>
  <c r="H40" i="219"/>
  <c r="H75" i="219" s="1"/>
  <c r="G32" i="219"/>
  <c r="G46" i="219"/>
  <c r="H57" i="219"/>
  <c r="H45" i="219"/>
  <c r="E37" i="219"/>
  <c r="F64" i="219"/>
  <c r="H41" i="219"/>
  <c r="H77" i="219" s="1"/>
  <c r="F35" i="219"/>
  <c r="H73" i="219"/>
  <c r="H72" i="219"/>
  <c r="F72" i="219"/>
  <c r="D27" i="219"/>
  <c r="K27" i="219"/>
  <c r="F27" i="219"/>
  <c r="O27" i="219"/>
  <c r="H43" i="219"/>
  <c r="H19" i="219"/>
  <c r="F73" i="219"/>
  <c r="E70" i="219"/>
  <c r="G26" i="219"/>
  <c r="G25" i="219" s="1"/>
  <c r="E25" i="219"/>
  <c r="E71" i="219"/>
  <c r="G27" i="219"/>
  <c r="G73" i="219"/>
  <c r="G31" i="219"/>
  <c r="G30" i="219" s="1"/>
  <c r="E30" i="219"/>
  <c r="G15" i="219"/>
  <c r="G36" i="219" s="1"/>
  <c r="E40" i="219"/>
  <c r="I27" i="219"/>
  <c r="E28" i="219"/>
  <c r="E39" i="219" s="1"/>
  <c r="D35" i="219"/>
  <c r="E51" i="219"/>
  <c r="E66" i="219"/>
  <c r="G61" i="219"/>
  <c r="D64" i="219"/>
  <c r="H70" i="219"/>
  <c r="G47" i="219"/>
  <c r="G62" i="219"/>
  <c r="H14" i="219"/>
  <c r="E55" i="219"/>
  <c r="H27" i="219"/>
  <c r="L27" i="219"/>
  <c r="G60" i="217"/>
  <c r="G44" i="217"/>
  <c r="G31" i="217"/>
  <c r="G21" i="217"/>
  <c r="M72" i="217"/>
  <c r="L72" i="217"/>
  <c r="P69" i="217"/>
  <c r="L69" i="217"/>
  <c r="M68" i="217"/>
  <c r="M67" i="217"/>
  <c r="P65" i="217"/>
  <c r="P73" i="217" s="1"/>
  <c r="O65" i="217"/>
  <c r="N65" i="217"/>
  <c r="N73" i="217" s="1"/>
  <c r="M65" i="217"/>
  <c r="M73" i="217" s="1"/>
  <c r="L65" i="217"/>
  <c r="L73" i="217" s="1"/>
  <c r="K65" i="217"/>
  <c r="K73" i="217" s="1"/>
  <c r="H65" i="217"/>
  <c r="H73" i="217" s="1"/>
  <c r="D65" i="217"/>
  <c r="D73" i="217" s="1"/>
  <c r="P64" i="217"/>
  <c r="P71" i="217" s="1"/>
  <c r="O64" i="217"/>
  <c r="O71" i="217" s="1"/>
  <c r="N64" i="217"/>
  <c r="N71" i="217" s="1"/>
  <c r="M64" i="217"/>
  <c r="M71" i="217" s="1"/>
  <c r="L64" i="217"/>
  <c r="L71" i="217" s="1"/>
  <c r="K64" i="217"/>
  <c r="K71" i="217" s="1"/>
  <c r="H64" i="217"/>
  <c r="H71" i="217" s="1"/>
  <c r="E64" i="217"/>
  <c r="E71" i="217" s="1"/>
  <c r="D64" i="217"/>
  <c r="D71" i="217" s="1"/>
  <c r="P63" i="217"/>
  <c r="O63" i="217"/>
  <c r="N63" i="217"/>
  <c r="N62" i="217" s="1"/>
  <c r="M63" i="217"/>
  <c r="L63" i="217"/>
  <c r="K63" i="217"/>
  <c r="J63" i="217"/>
  <c r="H63" i="217"/>
  <c r="D63" i="217"/>
  <c r="K62" i="217"/>
  <c r="J61" i="217"/>
  <c r="E61" i="217"/>
  <c r="G61" i="217" s="1"/>
  <c r="J60" i="217"/>
  <c r="J59" i="217" s="1"/>
  <c r="E60" i="217"/>
  <c r="F60" i="217" s="1"/>
  <c r="P59" i="217"/>
  <c r="O59" i="217"/>
  <c r="N59" i="217"/>
  <c r="M59" i="217"/>
  <c r="L59" i="217"/>
  <c r="K59" i="217"/>
  <c r="H59" i="217"/>
  <c r="D59" i="217"/>
  <c r="J58" i="217"/>
  <c r="E58" i="217"/>
  <c r="G58" i="217" s="1"/>
  <c r="I58" i="217" s="1"/>
  <c r="J57" i="217"/>
  <c r="J56" i="217" s="1"/>
  <c r="E57" i="217"/>
  <c r="G57" i="217" s="1"/>
  <c r="P56" i="217"/>
  <c r="O56" i="217"/>
  <c r="N56" i="217"/>
  <c r="M56" i="217"/>
  <c r="L56" i="217"/>
  <c r="K56" i="217"/>
  <c r="H56" i="217"/>
  <c r="D56" i="217"/>
  <c r="J55" i="217"/>
  <c r="J54" i="217" s="1"/>
  <c r="F55" i="217"/>
  <c r="F54" i="217" s="1"/>
  <c r="E55" i="217"/>
  <c r="G55" i="217" s="1"/>
  <c r="P54" i="217"/>
  <c r="O54" i="217"/>
  <c r="N54" i="217"/>
  <c r="M54" i="217"/>
  <c r="L54" i="217"/>
  <c r="K54" i="217"/>
  <c r="H54" i="217"/>
  <c r="E54" i="217"/>
  <c r="D54" i="217"/>
  <c r="J53" i="217"/>
  <c r="J52" i="217" s="1"/>
  <c r="E53" i="217"/>
  <c r="G53" i="217" s="1"/>
  <c r="P52" i="217"/>
  <c r="O52" i="217"/>
  <c r="N52" i="217"/>
  <c r="M52" i="217"/>
  <c r="L52" i="217"/>
  <c r="K52" i="217"/>
  <c r="H52" i="217"/>
  <c r="D52" i="217"/>
  <c r="J51" i="217"/>
  <c r="F51" i="217"/>
  <c r="F50" i="217" s="1"/>
  <c r="E51" i="217"/>
  <c r="G51" i="217" s="1"/>
  <c r="I51" i="217" s="1"/>
  <c r="I50" i="217" s="1"/>
  <c r="P50" i="217"/>
  <c r="O50" i="217"/>
  <c r="N50" i="217"/>
  <c r="M50" i="217"/>
  <c r="L50" i="217"/>
  <c r="K50" i="217"/>
  <c r="J50" i="217"/>
  <c r="H50" i="217"/>
  <c r="D50" i="217"/>
  <c r="J49" i="217"/>
  <c r="J48" i="217" s="1"/>
  <c r="E49" i="217"/>
  <c r="G49" i="217" s="1"/>
  <c r="P48" i="217"/>
  <c r="O48" i="217"/>
  <c r="N48" i="217"/>
  <c r="M48" i="217"/>
  <c r="L48" i="217"/>
  <c r="K48" i="217"/>
  <c r="H48" i="217"/>
  <c r="E48" i="217"/>
  <c r="D48" i="217"/>
  <c r="J47" i="217"/>
  <c r="F47" i="217"/>
  <c r="E47" i="217"/>
  <c r="G47" i="217" s="1"/>
  <c r="J46" i="217"/>
  <c r="J45" i="217" s="1"/>
  <c r="E46" i="217"/>
  <c r="F46" i="217" s="1"/>
  <c r="F63" i="217" s="1"/>
  <c r="P45" i="217"/>
  <c r="O45" i="217"/>
  <c r="N45" i="217"/>
  <c r="M45" i="217"/>
  <c r="L45" i="217"/>
  <c r="K45" i="217"/>
  <c r="H45" i="217"/>
  <c r="E45" i="217"/>
  <c r="D45" i="217"/>
  <c r="J44" i="217"/>
  <c r="E44" i="217"/>
  <c r="P43" i="217"/>
  <c r="O43" i="217"/>
  <c r="N43" i="217"/>
  <c r="M43" i="217"/>
  <c r="L43" i="217"/>
  <c r="K43" i="217"/>
  <c r="J43" i="217"/>
  <c r="H43" i="217"/>
  <c r="D43" i="217"/>
  <c r="P41" i="217"/>
  <c r="P74" i="217" s="1"/>
  <c r="O41" i="217"/>
  <c r="O74" i="217" s="1"/>
  <c r="N41" i="217"/>
  <c r="N74" i="217" s="1"/>
  <c r="M41" i="217"/>
  <c r="M74" i="217" s="1"/>
  <c r="L41" i="217"/>
  <c r="L74" i="217" s="1"/>
  <c r="K41" i="217"/>
  <c r="K74" i="217" s="1"/>
  <c r="H41" i="217"/>
  <c r="H74" i="217" s="1"/>
  <c r="D41" i="217"/>
  <c r="D74" i="217" s="1"/>
  <c r="P40" i="217"/>
  <c r="P72" i="217" s="1"/>
  <c r="O40" i="217"/>
  <c r="O72" i="217" s="1"/>
  <c r="N40" i="217"/>
  <c r="N72" i="217" s="1"/>
  <c r="M40" i="217"/>
  <c r="L40" i="217"/>
  <c r="K40" i="217"/>
  <c r="K72" i="217" s="1"/>
  <c r="H40" i="217"/>
  <c r="H72" i="217" s="1"/>
  <c r="D40" i="217"/>
  <c r="D72" i="217" s="1"/>
  <c r="P38" i="217"/>
  <c r="O38" i="217"/>
  <c r="O69" i="217" s="1"/>
  <c r="N38" i="217"/>
  <c r="M38" i="217"/>
  <c r="L38" i="217"/>
  <c r="K38" i="217"/>
  <c r="K69" i="217" s="1"/>
  <c r="H38" i="217"/>
  <c r="H69" i="217" s="1"/>
  <c r="D38" i="217"/>
  <c r="D69" i="217" s="1"/>
  <c r="P37" i="217"/>
  <c r="P68" i="217" s="1"/>
  <c r="O37" i="217"/>
  <c r="O68" i="217" s="1"/>
  <c r="N37" i="217"/>
  <c r="N68" i="217" s="1"/>
  <c r="M37" i="217"/>
  <c r="L37" i="217"/>
  <c r="L68" i="217" s="1"/>
  <c r="K37" i="217"/>
  <c r="K68" i="217" s="1"/>
  <c r="H37" i="217"/>
  <c r="D37" i="217"/>
  <c r="D68" i="217" s="1"/>
  <c r="P36" i="217"/>
  <c r="O36" i="217"/>
  <c r="N36" i="217"/>
  <c r="N67" i="217" s="1"/>
  <c r="M36" i="217"/>
  <c r="L36" i="217"/>
  <c r="L67" i="217" s="1"/>
  <c r="K36" i="217"/>
  <c r="H36" i="217"/>
  <c r="H67" i="217" s="1"/>
  <c r="D36" i="217"/>
  <c r="D67" i="217" s="1"/>
  <c r="J34" i="217"/>
  <c r="F34" i="217"/>
  <c r="E34" i="217"/>
  <c r="G34" i="217" s="1"/>
  <c r="I34" i="217" s="1"/>
  <c r="J33" i="217"/>
  <c r="J32" i="217" s="1"/>
  <c r="E33" i="217"/>
  <c r="G33" i="217" s="1"/>
  <c r="P32" i="217"/>
  <c r="O32" i="217"/>
  <c r="N32" i="217"/>
  <c r="M32" i="217"/>
  <c r="L32" i="217"/>
  <c r="K32" i="217"/>
  <c r="H32" i="217"/>
  <c r="D32" i="217"/>
  <c r="J31" i="217"/>
  <c r="J30" i="217" s="1"/>
  <c r="I31" i="217"/>
  <c r="I30" i="217" s="1"/>
  <c r="E31" i="217"/>
  <c r="F31" i="217" s="1"/>
  <c r="F30" i="217" s="1"/>
  <c r="P30" i="217"/>
  <c r="O30" i="217"/>
  <c r="N30" i="217"/>
  <c r="M30" i="217"/>
  <c r="L30" i="217"/>
  <c r="K30" i="217"/>
  <c r="H30" i="217"/>
  <c r="E30" i="217"/>
  <c r="D30" i="217"/>
  <c r="J29" i="217"/>
  <c r="J28" i="217" s="1"/>
  <c r="J39" i="217" s="1"/>
  <c r="J70" i="217" s="1"/>
  <c r="E29" i="217"/>
  <c r="G29" i="217" s="1"/>
  <c r="P28" i="217"/>
  <c r="P27" i="217" s="1"/>
  <c r="O28" i="217"/>
  <c r="N28" i="217"/>
  <c r="N39" i="217" s="1"/>
  <c r="N70" i="217" s="1"/>
  <c r="M28" i="217"/>
  <c r="L28" i="217"/>
  <c r="L39" i="217" s="1"/>
  <c r="K28" i="217"/>
  <c r="H28" i="217"/>
  <c r="H27" i="217" s="1"/>
  <c r="D28" i="217"/>
  <c r="D39" i="217" s="1"/>
  <c r="D70" i="217" s="1"/>
  <c r="J27" i="217"/>
  <c r="D27" i="217"/>
  <c r="J26" i="217"/>
  <c r="J25" i="217" s="1"/>
  <c r="F26" i="217"/>
  <c r="F25" i="217" s="1"/>
  <c r="E26" i="217"/>
  <c r="G26" i="217" s="1"/>
  <c r="I26" i="217" s="1"/>
  <c r="I25" i="217" s="1"/>
  <c r="P25" i="217"/>
  <c r="O25" i="217"/>
  <c r="N25" i="217"/>
  <c r="M25" i="217"/>
  <c r="L25" i="217"/>
  <c r="K25" i="217"/>
  <c r="H25" i="217"/>
  <c r="D25" i="217"/>
  <c r="J24" i="217"/>
  <c r="J23" i="217" s="1"/>
  <c r="F24" i="217"/>
  <c r="E24" i="217"/>
  <c r="P23" i="217"/>
  <c r="O23" i="217"/>
  <c r="N23" i="217"/>
  <c r="M23" i="217"/>
  <c r="L23" i="217"/>
  <c r="K23" i="217"/>
  <c r="H23" i="217"/>
  <c r="F23" i="217"/>
  <c r="E23" i="217"/>
  <c r="D23" i="217"/>
  <c r="J22" i="217"/>
  <c r="E22" i="217"/>
  <c r="G22" i="217" s="1"/>
  <c r="J21" i="217"/>
  <c r="J38" i="217" s="1"/>
  <c r="J69" i="217" s="1"/>
  <c r="E21" i="217"/>
  <c r="J20" i="217"/>
  <c r="E20" i="217"/>
  <c r="G20" i="217" s="1"/>
  <c r="P19" i="217"/>
  <c r="O19" i="217"/>
  <c r="N19" i="217"/>
  <c r="M19" i="217"/>
  <c r="L19" i="217"/>
  <c r="K19" i="217"/>
  <c r="H19" i="217"/>
  <c r="D19" i="217"/>
  <c r="J18" i="217"/>
  <c r="J41" i="217" s="1"/>
  <c r="J74" i="217" s="1"/>
  <c r="E18" i="217"/>
  <c r="J17" i="217"/>
  <c r="J40" i="217" s="1"/>
  <c r="J72" i="217" s="1"/>
  <c r="E17" i="217"/>
  <c r="G17" i="217" s="1"/>
  <c r="J16" i="217"/>
  <c r="E16" i="217"/>
  <c r="G16" i="217" s="1"/>
  <c r="J15" i="217"/>
  <c r="J36" i="217" s="1"/>
  <c r="E15" i="217"/>
  <c r="G15" i="217" s="1"/>
  <c r="I15" i="217" s="1"/>
  <c r="I36" i="217" s="1"/>
  <c r="P14" i="217"/>
  <c r="O14" i="217"/>
  <c r="N14" i="217"/>
  <c r="M14" i="217"/>
  <c r="L14" i="217"/>
  <c r="K14" i="217"/>
  <c r="H14" i="217"/>
  <c r="D14" i="217"/>
  <c r="J73" i="219" l="1"/>
  <c r="J69" i="219" s="1"/>
  <c r="J35" i="219"/>
  <c r="E35" i="219"/>
  <c r="I55" i="217"/>
  <c r="I54" i="217" s="1"/>
  <c r="G54" i="217"/>
  <c r="F15" i="217"/>
  <c r="F36" i="217" s="1"/>
  <c r="F67" i="217" s="1"/>
  <c r="F16" i="217"/>
  <c r="E41" i="217"/>
  <c r="E74" i="217" s="1"/>
  <c r="F22" i="217"/>
  <c r="G23" i="217"/>
  <c r="L27" i="217"/>
  <c r="E36" i="217"/>
  <c r="E67" i="217" s="1"/>
  <c r="F58" i="217"/>
  <c r="E59" i="217"/>
  <c r="E63" i="217"/>
  <c r="G24" i="217"/>
  <c r="I24" i="217" s="1"/>
  <c r="I23" i="217" s="1"/>
  <c r="E52" i="217"/>
  <c r="G46" i="217"/>
  <c r="I46" i="217" s="1"/>
  <c r="I63" i="217" s="1"/>
  <c r="F18" i="217"/>
  <c r="E25" i="217"/>
  <c r="N27" i="217"/>
  <c r="M69" i="217"/>
  <c r="E50" i="217"/>
  <c r="E56" i="217"/>
  <c r="D35" i="217"/>
  <c r="N69" i="217"/>
  <c r="G18" i="217"/>
  <c r="I18" i="217" s="1"/>
  <c r="I41" i="217" s="1"/>
  <c r="I74" i="217" s="1"/>
  <c r="E60" i="219"/>
  <c r="H35" i="219"/>
  <c r="H71" i="219"/>
  <c r="E67" i="219"/>
  <c r="E76" i="219" s="1"/>
  <c r="G65" i="219"/>
  <c r="G45" i="219"/>
  <c r="H64" i="219"/>
  <c r="G60" i="219"/>
  <c r="F69" i="219"/>
  <c r="G37" i="219"/>
  <c r="G71" i="219" s="1"/>
  <c r="E74" i="219"/>
  <c r="E77" i="219"/>
  <c r="G18" i="219"/>
  <c r="E49" i="219"/>
  <c r="G50" i="219"/>
  <c r="G49" i="219" s="1"/>
  <c r="E73" i="219"/>
  <c r="E27" i="219"/>
  <c r="H74" i="219"/>
  <c r="E57" i="219"/>
  <c r="G58" i="219"/>
  <c r="G57" i="219" s="1"/>
  <c r="E72" i="219"/>
  <c r="G21" i="219"/>
  <c r="G38" i="219" s="1"/>
  <c r="E19" i="219"/>
  <c r="G44" i="219"/>
  <c r="E43" i="219"/>
  <c r="G17" i="219"/>
  <c r="E75" i="219"/>
  <c r="E14" i="219"/>
  <c r="E53" i="219"/>
  <c r="G54" i="219"/>
  <c r="G53" i="219" s="1"/>
  <c r="J37" i="217"/>
  <c r="J68" i="217" s="1"/>
  <c r="O62" i="217"/>
  <c r="J14" i="217"/>
  <c r="I67" i="217"/>
  <c r="L70" i="217"/>
  <c r="L66" i="217" s="1"/>
  <c r="L35" i="217"/>
  <c r="F33" i="217"/>
  <c r="F32" i="217" s="1"/>
  <c r="E32" i="217"/>
  <c r="K67" i="217"/>
  <c r="K66" i="217" s="1"/>
  <c r="O73" i="217"/>
  <c r="I22" i="217"/>
  <c r="G25" i="217"/>
  <c r="M27" i="217"/>
  <c r="M39" i="217"/>
  <c r="F29" i="217"/>
  <c r="F28" i="217" s="1"/>
  <c r="E28" i="217"/>
  <c r="G36" i="217"/>
  <c r="P67" i="217"/>
  <c r="H39" i="217"/>
  <c r="H70" i="217" s="1"/>
  <c r="P39" i="217"/>
  <c r="P70" i="217" s="1"/>
  <c r="E65" i="217"/>
  <c r="E73" i="217" s="1"/>
  <c r="H68" i="217"/>
  <c r="H66" i="217" s="1"/>
  <c r="J67" i="217"/>
  <c r="J35" i="217"/>
  <c r="F17" i="217"/>
  <c r="E40" i="217"/>
  <c r="E72" i="217" s="1"/>
  <c r="J19" i="217"/>
  <c r="G30" i="217"/>
  <c r="N35" i="217"/>
  <c r="E43" i="217"/>
  <c r="F44" i="217"/>
  <c r="E14" i="217"/>
  <c r="E37" i="217"/>
  <c r="E68" i="217" s="1"/>
  <c r="F21" i="217"/>
  <c r="F38" i="217" s="1"/>
  <c r="F69" i="217" s="1"/>
  <c r="E38" i="217"/>
  <c r="D66" i="217"/>
  <c r="G63" i="217"/>
  <c r="G45" i="217"/>
  <c r="F49" i="217"/>
  <c r="F48" i="217" s="1"/>
  <c r="N66" i="217"/>
  <c r="F20" i="217"/>
  <c r="E19" i="217"/>
  <c r="O35" i="217"/>
  <c r="O67" i="217"/>
  <c r="G64" i="217"/>
  <c r="G71" i="217" s="1"/>
  <c r="I47" i="217"/>
  <c r="I45" i="217" s="1"/>
  <c r="J64" i="217"/>
  <c r="J71" i="217" s="1"/>
  <c r="F53" i="217"/>
  <c r="F52" i="217" s="1"/>
  <c r="I61" i="217"/>
  <c r="F61" i="217"/>
  <c r="F59" i="217" s="1"/>
  <c r="H62" i="217"/>
  <c r="L62" i="217"/>
  <c r="P62" i="217"/>
  <c r="K39" i="217"/>
  <c r="K70" i="217" s="1"/>
  <c r="K27" i="217"/>
  <c r="O39" i="217"/>
  <c r="O70" i="217" s="1"/>
  <c r="O27" i="217"/>
  <c r="J65" i="217"/>
  <c r="J73" i="217" s="1"/>
  <c r="F45" i="217"/>
  <c r="G50" i="217"/>
  <c r="F57" i="217"/>
  <c r="I60" i="217"/>
  <c r="G59" i="217"/>
  <c r="D62" i="217"/>
  <c r="M62" i="217"/>
  <c r="E64" i="219" l="1"/>
  <c r="E69" i="219"/>
  <c r="H69" i="219"/>
  <c r="F56" i="217"/>
  <c r="P35" i="217"/>
  <c r="F41" i="217"/>
  <c r="F74" i="217" s="1"/>
  <c r="P66" i="217"/>
  <c r="F64" i="217"/>
  <c r="F71" i="217" s="1"/>
  <c r="E69" i="217"/>
  <c r="G41" i="217"/>
  <c r="G74" i="217" s="1"/>
  <c r="G67" i="219"/>
  <c r="G76" i="219" s="1"/>
  <c r="G66" i="219"/>
  <c r="G40" i="219"/>
  <c r="G75" i="219" s="1"/>
  <c r="G41" i="219"/>
  <c r="G77" i="219" s="1"/>
  <c r="G72" i="219"/>
  <c r="G19" i="219"/>
  <c r="G70" i="219"/>
  <c r="G43" i="219"/>
  <c r="G14" i="219"/>
  <c r="J66" i="217"/>
  <c r="H35" i="217"/>
  <c r="G19" i="217"/>
  <c r="I20" i="217"/>
  <c r="G48" i="217"/>
  <c r="I49" i="217"/>
  <c r="I48" i="217" s="1"/>
  <c r="F65" i="217"/>
  <c r="F73" i="217" s="1"/>
  <c r="F43" i="217"/>
  <c r="I29" i="217"/>
  <c r="I28" i="217" s="1"/>
  <c r="G28" i="217"/>
  <c r="I44" i="217"/>
  <c r="G65" i="217"/>
  <c r="G73" i="217" s="1"/>
  <c r="G43" i="217"/>
  <c r="M70" i="217"/>
  <c r="M66" i="217" s="1"/>
  <c r="M35" i="217"/>
  <c r="I59" i="217"/>
  <c r="G40" i="217"/>
  <c r="G72" i="217" s="1"/>
  <c r="I17" i="217"/>
  <c r="I40" i="217" s="1"/>
  <c r="I72" i="217" s="1"/>
  <c r="I33" i="217"/>
  <c r="I32" i="217" s="1"/>
  <c r="G32" i="217"/>
  <c r="G52" i="217"/>
  <c r="I53" i="217"/>
  <c r="I52" i="217" s="1"/>
  <c r="E62" i="217"/>
  <c r="I21" i="217"/>
  <c r="I38" i="217" s="1"/>
  <c r="I69" i="217" s="1"/>
  <c r="G38" i="217"/>
  <c r="G69" i="217" s="1"/>
  <c r="I16" i="217"/>
  <c r="G14" i="217"/>
  <c r="G37" i="217"/>
  <c r="G68" i="217" s="1"/>
  <c r="E39" i="217"/>
  <c r="E27" i="217"/>
  <c r="G56" i="217"/>
  <c r="I57" i="217"/>
  <c r="I56" i="217" s="1"/>
  <c r="O66" i="217"/>
  <c r="F19" i="217"/>
  <c r="G62" i="217"/>
  <c r="J62" i="217"/>
  <c r="F40" i="217"/>
  <c r="F72" i="217" s="1"/>
  <c r="F14" i="217"/>
  <c r="G67" i="217"/>
  <c r="F39" i="217"/>
  <c r="F70" i="217" s="1"/>
  <c r="F27" i="217"/>
  <c r="K35" i="217"/>
  <c r="F37" i="217"/>
  <c r="J56" i="214"/>
  <c r="J55" i="214"/>
  <c r="J53" i="214"/>
  <c r="J51" i="214"/>
  <c r="J49" i="214"/>
  <c r="J47" i="214"/>
  <c r="J45" i="214"/>
  <c r="J44" i="214"/>
  <c r="J42" i="214"/>
  <c r="J32" i="214"/>
  <c r="J31" i="214"/>
  <c r="J29" i="214"/>
  <c r="J27" i="214"/>
  <c r="J24" i="214"/>
  <c r="J22" i="214"/>
  <c r="J19" i="214"/>
  <c r="J20" i="214"/>
  <c r="J18" i="214"/>
  <c r="J14" i="214"/>
  <c r="J15" i="214"/>
  <c r="J16" i="214"/>
  <c r="J13" i="214"/>
  <c r="J58" i="214"/>
  <c r="J59" i="214"/>
  <c r="Q57" i="214"/>
  <c r="Q54" i="214"/>
  <c r="Q52" i="214"/>
  <c r="Q50" i="214"/>
  <c r="Q48" i="214"/>
  <c r="Q46" i="214"/>
  <c r="Q43" i="214"/>
  <c r="Q41" i="214"/>
  <c r="Q34" i="214"/>
  <c r="Q33" i="214" s="1"/>
  <c r="Q35" i="214"/>
  <c r="Q36" i="214"/>
  <c r="Q37" i="214"/>
  <c r="Q38" i="214"/>
  <c r="Q39" i="214"/>
  <c r="Q30" i="214"/>
  <c r="Q28" i="214"/>
  <c r="Q26" i="214"/>
  <c r="Q25" i="214" s="1"/>
  <c r="Q23" i="214"/>
  <c r="Q21" i="214"/>
  <c r="Q17" i="214"/>
  <c r="Q12" i="214"/>
  <c r="G64" i="219" l="1"/>
  <c r="G35" i="219"/>
  <c r="F62" i="217"/>
  <c r="G74" i="219"/>
  <c r="G69" i="219" s="1"/>
  <c r="I19" i="217"/>
  <c r="I65" i="217"/>
  <c r="I73" i="217" s="1"/>
  <c r="I43" i="217"/>
  <c r="I37" i="217"/>
  <c r="I14" i="217"/>
  <c r="I64" i="217"/>
  <c r="G39" i="217"/>
  <c r="G27" i="217"/>
  <c r="F68" i="217"/>
  <c r="F66" i="217" s="1"/>
  <c r="F35" i="217"/>
  <c r="E70" i="217"/>
  <c r="E66" i="217" s="1"/>
  <c r="E35" i="217"/>
  <c r="I39" i="217"/>
  <c r="I70" i="217" s="1"/>
  <c r="I27" i="217"/>
  <c r="R67" i="214"/>
  <c r="R66" i="214"/>
  <c r="R63" i="214"/>
  <c r="R71" i="214" s="1"/>
  <c r="R62" i="214"/>
  <c r="R69" i="214" s="1"/>
  <c r="R61" i="214"/>
  <c r="R57" i="214"/>
  <c r="R54" i="214"/>
  <c r="R52" i="214"/>
  <c r="R50" i="214"/>
  <c r="R48" i="214"/>
  <c r="R46" i="214"/>
  <c r="R43" i="214"/>
  <c r="R41" i="214"/>
  <c r="R39" i="214"/>
  <c r="R72" i="214" s="1"/>
  <c r="R38" i="214"/>
  <c r="R70" i="214" s="1"/>
  <c r="R36" i="214"/>
  <c r="R35" i="214"/>
  <c r="R34" i="214"/>
  <c r="R65" i="214" s="1"/>
  <c r="R30" i="214"/>
  <c r="R28" i="214"/>
  <c r="R26" i="214"/>
  <c r="R37" i="214" s="1"/>
  <c r="R68" i="214" s="1"/>
  <c r="R23" i="214"/>
  <c r="R21" i="214"/>
  <c r="R17" i="214"/>
  <c r="R12" i="214"/>
  <c r="I68" i="217" l="1"/>
  <c r="I35" i="217"/>
  <c r="G70" i="217"/>
  <c r="G66" i="217" s="1"/>
  <c r="G35" i="217"/>
  <c r="I71" i="217"/>
  <c r="I62" i="217"/>
  <c r="R64" i="214"/>
  <c r="R60" i="214"/>
  <c r="R25" i="214"/>
  <c r="R33" i="214"/>
  <c r="G61" i="215"/>
  <c r="I61" i="215" s="1"/>
  <c r="G58" i="215"/>
  <c r="I58" i="215" s="1"/>
  <c r="F58" i="215"/>
  <c r="F24" i="215"/>
  <c r="D74" i="215"/>
  <c r="Q65" i="215"/>
  <c r="O65" i="215"/>
  <c r="O73" i="215" s="1"/>
  <c r="N65" i="215"/>
  <c r="N73" i="215" s="1"/>
  <c r="M65" i="215"/>
  <c r="M73" i="215" s="1"/>
  <c r="L65" i="215"/>
  <c r="L73" i="215" s="1"/>
  <c r="K65" i="215"/>
  <c r="K73" i="215" s="1"/>
  <c r="H65" i="215"/>
  <c r="D65" i="215"/>
  <c r="D73" i="215" s="1"/>
  <c r="Q64" i="215"/>
  <c r="Q71" i="215" s="1"/>
  <c r="O64" i="215"/>
  <c r="O71" i="215" s="1"/>
  <c r="N64" i="215"/>
  <c r="N71" i="215" s="1"/>
  <c r="M64" i="215"/>
  <c r="L64" i="215"/>
  <c r="L71" i="215" s="1"/>
  <c r="K64" i="215"/>
  <c r="K71" i="215" s="1"/>
  <c r="H64" i="215"/>
  <c r="H71" i="215" s="1"/>
  <c r="D64" i="215"/>
  <c r="D71" i="215" s="1"/>
  <c r="Q63" i="215"/>
  <c r="O63" i="215"/>
  <c r="N63" i="215"/>
  <c r="M63" i="215"/>
  <c r="L63" i="215"/>
  <c r="K63" i="215"/>
  <c r="H63" i="215"/>
  <c r="D63" i="215"/>
  <c r="D62" i="215" s="1"/>
  <c r="E61" i="215"/>
  <c r="F61" i="215" s="1"/>
  <c r="E60" i="215"/>
  <c r="G60" i="215" s="1"/>
  <c r="I60" i="215" s="1"/>
  <c r="Q59" i="215"/>
  <c r="O59" i="215"/>
  <c r="N59" i="215"/>
  <c r="M59" i="215"/>
  <c r="L59" i="215"/>
  <c r="K59" i="215"/>
  <c r="H59" i="215"/>
  <c r="D59" i="215"/>
  <c r="E58" i="215"/>
  <c r="E57" i="215"/>
  <c r="G57" i="215" s="1"/>
  <c r="I57" i="215" s="1"/>
  <c r="Q56" i="215"/>
  <c r="O56" i="215"/>
  <c r="N56" i="215"/>
  <c r="M56" i="215"/>
  <c r="L56" i="215"/>
  <c r="K56" i="215"/>
  <c r="H56" i="215"/>
  <c r="D56" i="215"/>
  <c r="J54" i="215"/>
  <c r="E55" i="215"/>
  <c r="G55" i="215" s="1"/>
  <c r="I55" i="215" s="1"/>
  <c r="Q54" i="215"/>
  <c r="O54" i="215"/>
  <c r="N54" i="215"/>
  <c r="M54" i="215"/>
  <c r="L54" i="215"/>
  <c r="K54" i="215"/>
  <c r="H54" i="215"/>
  <c r="D54" i="215"/>
  <c r="J52" i="215"/>
  <c r="E53" i="215"/>
  <c r="G53" i="215" s="1"/>
  <c r="I53" i="215" s="1"/>
  <c r="Q52" i="215"/>
  <c r="O52" i="215"/>
  <c r="N52" i="215"/>
  <c r="M52" i="215"/>
  <c r="L52" i="215"/>
  <c r="K52" i="215"/>
  <c r="H52" i="215"/>
  <c r="E52" i="215"/>
  <c r="D52" i="215"/>
  <c r="J50" i="215"/>
  <c r="E51" i="215"/>
  <c r="G51" i="215" s="1"/>
  <c r="I51" i="215" s="1"/>
  <c r="Q50" i="215"/>
  <c r="O50" i="215"/>
  <c r="N50" i="215"/>
  <c r="M50" i="215"/>
  <c r="L50" i="215"/>
  <c r="K50" i="215"/>
  <c r="H50" i="215"/>
  <c r="D50" i="215"/>
  <c r="J48" i="215"/>
  <c r="E49" i="215"/>
  <c r="G49" i="215" s="1"/>
  <c r="I49" i="215" s="1"/>
  <c r="Q48" i="215"/>
  <c r="O48" i="215"/>
  <c r="N48" i="215"/>
  <c r="M48" i="215"/>
  <c r="L48" i="215"/>
  <c r="K48" i="215"/>
  <c r="H48" i="215"/>
  <c r="E48" i="215"/>
  <c r="D48" i="215"/>
  <c r="J45" i="215"/>
  <c r="E47" i="215"/>
  <c r="E45" i="215" s="1"/>
  <c r="J63" i="215"/>
  <c r="E46" i="215"/>
  <c r="G46" i="215" s="1"/>
  <c r="I46" i="215" s="1"/>
  <c r="Q45" i="215"/>
  <c r="O45" i="215"/>
  <c r="N45" i="215"/>
  <c r="M45" i="215"/>
  <c r="L45" i="215"/>
  <c r="K45" i="215"/>
  <c r="H45" i="215"/>
  <c r="D45" i="215"/>
  <c r="J43" i="215"/>
  <c r="E44" i="215"/>
  <c r="F44" i="215" s="1"/>
  <c r="F43" i="215" s="1"/>
  <c r="Q43" i="215"/>
  <c r="O43" i="215"/>
  <c r="N43" i="215"/>
  <c r="M43" i="215"/>
  <c r="L43" i="215"/>
  <c r="K43" i="215"/>
  <c r="H43" i="215"/>
  <c r="E43" i="215"/>
  <c r="D43" i="215"/>
  <c r="Q41" i="215"/>
  <c r="Q74" i="215" s="1"/>
  <c r="O41" i="215"/>
  <c r="O74" i="215" s="1"/>
  <c r="N41" i="215"/>
  <c r="N74" i="215" s="1"/>
  <c r="M41" i="215"/>
  <c r="M74" i="215" s="1"/>
  <c r="L41" i="215"/>
  <c r="L74" i="215" s="1"/>
  <c r="K41" i="215"/>
  <c r="K74" i="215" s="1"/>
  <c r="H41" i="215"/>
  <c r="H74" i="215" s="1"/>
  <c r="D41" i="215"/>
  <c r="Q40" i="215"/>
  <c r="Q72" i="215" s="1"/>
  <c r="O40" i="215"/>
  <c r="O72" i="215" s="1"/>
  <c r="N40" i="215"/>
  <c r="N72" i="215" s="1"/>
  <c r="M40" i="215"/>
  <c r="M72" i="215" s="1"/>
  <c r="L40" i="215"/>
  <c r="L72" i="215" s="1"/>
  <c r="K40" i="215"/>
  <c r="K72" i="215" s="1"/>
  <c r="H40" i="215"/>
  <c r="H72" i="215" s="1"/>
  <c r="D40" i="215"/>
  <c r="D72" i="215" s="1"/>
  <c r="Q38" i="215"/>
  <c r="O38" i="215"/>
  <c r="N38" i="215"/>
  <c r="M38" i="215"/>
  <c r="L38" i="215"/>
  <c r="K38" i="215"/>
  <c r="H38" i="215"/>
  <c r="D38" i="215"/>
  <c r="Q37" i="215"/>
  <c r="Q68" i="215" s="1"/>
  <c r="O37" i="215"/>
  <c r="O68" i="215" s="1"/>
  <c r="N37" i="215"/>
  <c r="N68" i="215" s="1"/>
  <c r="M37" i="215"/>
  <c r="M68" i="215" s="1"/>
  <c r="L37" i="215"/>
  <c r="L68" i="215" s="1"/>
  <c r="K37" i="215"/>
  <c r="K68" i="215" s="1"/>
  <c r="H37" i="215"/>
  <c r="H68" i="215" s="1"/>
  <c r="D37" i="215"/>
  <c r="D68" i="215" s="1"/>
  <c r="Q36" i="215"/>
  <c r="O36" i="215"/>
  <c r="O67" i="215" s="1"/>
  <c r="N36" i="215"/>
  <c r="M36" i="215"/>
  <c r="M67" i="215" s="1"/>
  <c r="L36" i="215"/>
  <c r="K36" i="215"/>
  <c r="K67" i="215" s="1"/>
  <c r="H36" i="215"/>
  <c r="D36" i="215"/>
  <c r="J32" i="215"/>
  <c r="E34" i="215"/>
  <c r="G34" i="215" s="1"/>
  <c r="I34" i="215" s="1"/>
  <c r="E33" i="215"/>
  <c r="F33" i="215" s="1"/>
  <c r="Q32" i="215"/>
  <c r="O32" i="215"/>
  <c r="N32" i="215"/>
  <c r="M32" i="215"/>
  <c r="L32" i="215"/>
  <c r="K32" i="215"/>
  <c r="H32" i="215"/>
  <c r="D32" i="215"/>
  <c r="J30" i="215"/>
  <c r="E31" i="215"/>
  <c r="G31" i="215" s="1"/>
  <c r="Q30" i="215"/>
  <c r="O30" i="215"/>
  <c r="N30" i="215"/>
  <c r="M30" i="215"/>
  <c r="L30" i="215"/>
  <c r="K30" i="215"/>
  <c r="H30" i="215"/>
  <c r="E30" i="215"/>
  <c r="D30" i="215"/>
  <c r="J28" i="215"/>
  <c r="J39" i="215" s="1"/>
  <c r="J70" i="215" s="1"/>
  <c r="E29" i="215"/>
  <c r="Q28" i="215"/>
  <c r="O28" i="215"/>
  <c r="O27" i="215" s="1"/>
  <c r="N28" i="215"/>
  <c r="N27" i="215" s="1"/>
  <c r="M28" i="215"/>
  <c r="M39" i="215" s="1"/>
  <c r="M70" i="215" s="1"/>
  <c r="L28" i="215"/>
  <c r="K28" i="215"/>
  <c r="K39" i="215" s="1"/>
  <c r="K70" i="215" s="1"/>
  <c r="H28" i="215"/>
  <c r="D28" i="215"/>
  <c r="J25" i="215"/>
  <c r="E26" i="215"/>
  <c r="F26" i="215" s="1"/>
  <c r="Q25" i="215"/>
  <c r="O25" i="215"/>
  <c r="N25" i="215"/>
  <c r="M25" i="215"/>
  <c r="L25" i="215"/>
  <c r="K25" i="215"/>
  <c r="H25" i="215"/>
  <c r="E25" i="215"/>
  <c r="D25" i="215"/>
  <c r="J23" i="215"/>
  <c r="E24" i="215"/>
  <c r="G24" i="215" s="1"/>
  <c r="Q23" i="215"/>
  <c r="O23" i="215"/>
  <c r="N23" i="215"/>
  <c r="M23" i="215"/>
  <c r="L23" i="215"/>
  <c r="K23" i="215"/>
  <c r="H23" i="215"/>
  <c r="E23" i="215"/>
  <c r="D23" i="215"/>
  <c r="E22" i="215"/>
  <c r="G22" i="215" s="1"/>
  <c r="I22" i="215" s="1"/>
  <c r="J38" i="215"/>
  <c r="E21" i="215"/>
  <c r="G21" i="215" s="1"/>
  <c r="I21" i="215" s="1"/>
  <c r="E20" i="215"/>
  <c r="F20" i="215" s="1"/>
  <c r="Q19" i="215"/>
  <c r="O19" i="215"/>
  <c r="N19" i="215"/>
  <c r="M19" i="215"/>
  <c r="L19" i="215"/>
  <c r="K19" i="215"/>
  <c r="H19" i="215"/>
  <c r="D19" i="215"/>
  <c r="J41" i="215"/>
  <c r="J74" i="215" s="1"/>
  <c r="E18" i="215"/>
  <c r="F18" i="215" s="1"/>
  <c r="E17" i="215"/>
  <c r="G17" i="215" s="1"/>
  <c r="I17" i="215" s="1"/>
  <c r="E16" i="215"/>
  <c r="J36" i="215"/>
  <c r="J67" i="215" s="1"/>
  <c r="E15" i="215"/>
  <c r="E36" i="215" s="1"/>
  <c r="E67" i="215" s="1"/>
  <c r="Q14" i="215"/>
  <c r="O14" i="215"/>
  <c r="N14" i="215"/>
  <c r="M14" i="215"/>
  <c r="L14" i="215"/>
  <c r="K14" i="215"/>
  <c r="H14" i="215"/>
  <c r="D14" i="215"/>
  <c r="E37" i="215" l="1"/>
  <c r="E68" i="215" s="1"/>
  <c r="G26" i="215"/>
  <c r="I26" i="215" s="1"/>
  <c r="F47" i="215"/>
  <c r="G33" i="215"/>
  <c r="I33" i="215" s="1"/>
  <c r="F55" i="215"/>
  <c r="L69" i="215"/>
  <c r="I66" i="217"/>
  <c r="I24" i="215"/>
  <c r="I23" i="215" s="1"/>
  <c r="G23" i="215"/>
  <c r="G18" i="215"/>
  <c r="I18" i="215" s="1"/>
  <c r="G16" i="215"/>
  <c r="I16" i="215" s="1"/>
  <c r="E14" i="215"/>
  <c r="F16" i="215"/>
  <c r="G20" i="215"/>
  <c r="I20" i="215" s="1"/>
  <c r="G44" i="215"/>
  <c r="I44" i="215" s="1"/>
  <c r="I43" i="215" s="1"/>
  <c r="J27" i="215"/>
  <c r="D69" i="215"/>
  <c r="M69" i="215"/>
  <c r="G47" i="215"/>
  <c r="I47" i="215" s="1"/>
  <c r="G30" i="215"/>
  <c r="I31" i="215"/>
  <c r="I30" i="215" s="1"/>
  <c r="E40" i="215"/>
  <c r="E72" i="215" s="1"/>
  <c r="F15" i="215"/>
  <c r="F36" i="215" s="1"/>
  <c r="F67" i="215" s="1"/>
  <c r="F34" i="215"/>
  <c r="F49" i="215"/>
  <c r="F57" i="215"/>
  <c r="G15" i="215"/>
  <c r="I15" i="215" s="1"/>
  <c r="J40" i="215"/>
  <c r="J72" i="215" s="1"/>
  <c r="E19" i="215"/>
  <c r="Q62" i="215"/>
  <c r="F22" i="215"/>
  <c r="F29" i="215"/>
  <c r="F28" i="215" s="1"/>
  <c r="F27" i="215" s="1"/>
  <c r="F51" i="215"/>
  <c r="G29" i="215"/>
  <c r="I29" i="215" s="1"/>
  <c r="I28" i="215" s="1"/>
  <c r="E28" i="215"/>
  <c r="E39" i="215" s="1"/>
  <c r="E70" i="215" s="1"/>
  <c r="Q69" i="215"/>
  <c r="H69" i="215"/>
  <c r="Q73" i="215"/>
  <c r="F17" i="215"/>
  <c r="F21" i="215"/>
  <c r="F31" i="215"/>
  <c r="F30" i="215" s="1"/>
  <c r="F46" i="215"/>
  <c r="F53" i="215"/>
  <c r="F60" i="215"/>
  <c r="J64" i="215"/>
  <c r="J71" i="215" s="1"/>
  <c r="J14" i="215"/>
  <c r="M27" i="215"/>
  <c r="O39" i="215"/>
  <c r="O70" i="215" s="1"/>
  <c r="K27" i="215"/>
  <c r="H62" i="215"/>
  <c r="H73" i="215"/>
  <c r="J59" i="215"/>
  <c r="K62" i="215"/>
  <c r="O62" i="215"/>
  <c r="J69" i="215"/>
  <c r="N69" i="215"/>
  <c r="K35" i="215"/>
  <c r="G41" i="215"/>
  <c r="G74" i="215" s="1"/>
  <c r="I40" i="215"/>
  <c r="I72" i="215" s="1"/>
  <c r="H39" i="215"/>
  <c r="H70" i="215" s="1"/>
  <c r="H27" i="215"/>
  <c r="D67" i="215"/>
  <c r="E41" i="215"/>
  <c r="E74" i="215" s="1"/>
  <c r="N67" i="215"/>
  <c r="J19" i="215"/>
  <c r="N39" i="215"/>
  <c r="N70" i="215" s="1"/>
  <c r="G43" i="215"/>
  <c r="E50" i="215"/>
  <c r="E54" i="215"/>
  <c r="E56" i="215"/>
  <c r="J37" i="215"/>
  <c r="E38" i="215"/>
  <c r="E35" i="215" s="1"/>
  <c r="G38" i="215"/>
  <c r="F23" i="215"/>
  <c r="G25" i="215"/>
  <c r="E32" i="215"/>
  <c r="G40" i="215"/>
  <c r="G72" i="215" s="1"/>
  <c r="M35" i="215"/>
  <c r="H67" i="215"/>
  <c r="L67" i="215"/>
  <c r="Q67" i="215"/>
  <c r="K69" i="215"/>
  <c r="K66" i="215" s="1"/>
  <c r="O69" i="215"/>
  <c r="E63" i="215"/>
  <c r="G64" i="215"/>
  <c r="G71" i="215" s="1"/>
  <c r="G48" i="215"/>
  <c r="G50" i="215"/>
  <c r="G52" i="215"/>
  <c r="G54" i="215"/>
  <c r="G56" i="215"/>
  <c r="E65" i="215"/>
  <c r="E73" i="215" s="1"/>
  <c r="F37" i="215"/>
  <c r="F68" i="215" s="1"/>
  <c r="L39" i="215"/>
  <c r="L70" i="215" s="1"/>
  <c r="L27" i="215"/>
  <c r="Q39" i="215"/>
  <c r="Q70" i="215" s="1"/>
  <c r="Q27" i="215"/>
  <c r="J56" i="215"/>
  <c r="E59" i="215"/>
  <c r="G59" i="215"/>
  <c r="L62" i="215"/>
  <c r="N62" i="215"/>
  <c r="E64" i="215"/>
  <c r="E71" i="215" s="1"/>
  <c r="D39" i="215"/>
  <c r="D70" i="215" s="1"/>
  <c r="D27" i="215"/>
  <c r="J65" i="215"/>
  <c r="J73" i="215" s="1"/>
  <c r="M71" i="215"/>
  <c r="M62" i="215"/>
  <c r="H64" i="216"/>
  <c r="H72" i="216" s="1"/>
  <c r="D64" i="216"/>
  <c r="D72" i="216" s="1"/>
  <c r="H63" i="216"/>
  <c r="H70" i="216" s="1"/>
  <c r="D63" i="216"/>
  <c r="D70" i="216" s="1"/>
  <c r="H62" i="216"/>
  <c r="D62" i="216"/>
  <c r="I60" i="216"/>
  <c r="E60" i="216"/>
  <c r="F60" i="216" s="1"/>
  <c r="E59" i="216"/>
  <c r="G59" i="216" s="1"/>
  <c r="H58" i="216"/>
  <c r="D58" i="216"/>
  <c r="E57" i="216"/>
  <c r="G57" i="216" s="1"/>
  <c r="E56" i="216"/>
  <c r="F56" i="216" s="1"/>
  <c r="H55" i="216"/>
  <c r="D55" i="216"/>
  <c r="G54" i="216"/>
  <c r="G53" i="216" s="1"/>
  <c r="E54" i="216"/>
  <c r="F54" i="216" s="1"/>
  <c r="H53" i="216"/>
  <c r="E53" i="216"/>
  <c r="D53" i="216"/>
  <c r="E52" i="216"/>
  <c r="F52" i="216" s="1"/>
  <c r="F51" i="216" s="1"/>
  <c r="H51" i="216"/>
  <c r="D51" i="216"/>
  <c r="E50" i="216"/>
  <c r="F50" i="216" s="1"/>
  <c r="H49" i="216"/>
  <c r="D49" i="216"/>
  <c r="E48" i="216"/>
  <c r="F48" i="216" s="1"/>
  <c r="F47" i="216" s="1"/>
  <c r="H47" i="216"/>
  <c r="D47" i="216"/>
  <c r="E46" i="216"/>
  <c r="E63" i="216" s="1"/>
  <c r="E70" i="216" s="1"/>
  <c r="E45" i="216"/>
  <c r="G45" i="216" s="1"/>
  <c r="G62" i="216" s="1"/>
  <c r="H44" i="216"/>
  <c r="D44" i="216"/>
  <c r="E43" i="216"/>
  <c r="H42" i="216"/>
  <c r="D42" i="216"/>
  <c r="H40" i="216"/>
  <c r="H73" i="216" s="1"/>
  <c r="D40" i="216"/>
  <c r="D73" i="216" s="1"/>
  <c r="H39" i="216"/>
  <c r="H71" i="216" s="1"/>
  <c r="D39" i="216"/>
  <c r="D71" i="216" s="1"/>
  <c r="D38" i="216"/>
  <c r="D69" i="216" s="1"/>
  <c r="H37" i="216"/>
  <c r="E37" i="216"/>
  <c r="D37" i="216"/>
  <c r="H36" i="216"/>
  <c r="H67" i="216" s="1"/>
  <c r="D36" i="216"/>
  <c r="D67" i="216" s="1"/>
  <c r="H35" i="216"/>
  <c r="H66" i="216" s="1"/>
  <c r="D35" i="216"/>
  <c r="E33" i="216"/>
  <c r="G33" i="216" s="1"/>
  <c r="E32" i="216"/>
  <c r="G32" i="216" s="1"/>
  <c r="G31" i="216" s="1"/>
  <c r="H31" i="216"/>
  <c r="D31" i="216"/>
  <c r="E30" i="216"/>
  <c r="G30" i="216" s="1"/>
  <c r="G29" i="216" s="1"/>
  <c r="H29" i="216"/>
  <c r="D29" i="216"/>
  <c r="G28" i="216"/>
  <c r="E28" i="216"/>
  <c r="F28" i="216" s="1"/>
  <c r="H27" i="216"/>
  <c r="H38" i="216" s="1"/>
  <c r="G27" i="216"/>
  <c r="D27" i="216"/>
  <c r="D26" i="216" s="1"/>
  <c r="G25" i="216"/>
  <c r="E25" i="216"/>
  <c r="F25" i="216" s="1"/>
  <c r="I25" i="216" s="1"/>
  <c r="I24" i="216" s="1"/>
  <c r="H24" i="216"/>
  <c r="G24" i="216"/>
  <c r="D24" i="216"/>
  <c r="E23" i="216"/>
  <c r="F23" i="216" s="1"/>
  <c r="F22" i="216" s="1"/>
  <c r="H22" i="216"/>
  <c r="D22" i="216"/>
  <c r="G21" i="216"/>
  <c r="E21" i="216"/>
  <c r="F21" i="216" s="1"/>
  <c r="I21" i="216" s="1"/>
  <c r="G20" i="216"/>
  <c r="G37" i="216" s="1"/>
  <c r="E20" i="216"/>
  <c r="F20" i="216" s="1"/>
  <c r="E19" i="216"/>
  <c r="F19" i="216" s="1"/>
  <c r="I19" i="216" s="1"/>
  <c r="H18" i="216"/>
  <c r="D18" i="216"/>
  <c r="E17" i="216"/>
  <c r="G17" i="216" s="1"/>
  <c r="G40" i="216" s="1"/>
  <c r="G73" i="216" s="1"/>
  <c r="E16" i="216"/>
  <c r="E15" i="216"/>
  <c r="G15" i="216" s="1"/>
  <c r="G14" i="216"/>
  <c r="G35" i="216" s="1"/>
  <c r="G66" i="216" s="1"/>
  <c r="E14" i="216"/>
  <c r="E35" i="216" s="1"/>
  <c r="E66" i="216" s="1"/>
  <c r="H13" i="216"/>
  <c r="D13" i="216"/>
  <c r="G14" i="215" l="1"/>
  <c r="M66" i="215"/>
  <c r="F65" i="215"/>
  <c r="F73" i="215" s="1"/>
  <c r="F40" i="215"/>
  <c r="F72" i="215" s="1"/>
  <c r="G36" i="215"/>
  <c r="G67" i="215" s="1"/>
  <c r="F39" i="215"/>
  <c r="F70" i="215" s="1"/>
  <c r="E27" i="215"/>
  <c r="O35" i="215"/>
  <c r="O66" i="215"/>
  <c r="F14" i="215"/>
  <c r="G28" i="215"/>
  <c r="D35" i="215"/>
  <c r="L66" i="215"/>
  <c r="L35" i="215"/>
  <c r="N35" i="215"/>
  <c r="I59" i="215"/>
  <c r="H66" i="215"/>
  <c r="N66" i="215"/>
  <c r="I52" i="215"/>
  <c r="F52" i="215"/>
  <c r="J68" i="215"/>
  <c r="J66" i="215" s="1"/>
  <c r="J35" i="215"/>
  <c r="F50" i="215"/>
  <c r="I50" i="215"/>
  <c r="J62" i="215"/>
  <c r="I56" i="215"/>
  <c r="F56" i="215"/>
  <c r="I27" i="215"/>
  <c r="I39" i="215"/>
  <c r="I70" i="215" s="1"/>
  <c r="I38" i="215"/>
  <c r="F38" i="215"/>
  <c r="I64" i="215"/>
  <c r="I71" i="215" s="1"/>
  <c r="G32" i="215"/>
  <c r="F41" i="215"/>
  <c r="F74" i="215" s="1"/>
  <c r="I41" i="215"/>
  <c r="I74" i="215" s="1"/>
  <c r="G45" i="215"/>
  <c r="G63" i="215"/>
  <c r="Q66" i="215"/>
  <c r="I32" i="215"/>
  <c r="F32" i="215"/>
  <c r="G69" i="215"/>
  <c r="F54" i="215"/>
  <c r="I54" i="215"/>
  <c r="F64" i="215"/>
  <c r="F71" i="215" s="1"/>
  <c r="F45" i="215"/>
  <c r="F63" i="215"/>
  <c r="F19" i="215"/>
  <c r="F48" i="215"/>
  <c r="E62" i="215"/>
  <c r="Q35" i="215"/>
  <c r="H35" i="215"/>
  <c r="F25" i="215"/>
  <c r="I25" i="215"/>
  <c r="E69" i="215"/>
  <c r="E66" i="215" s="1"/>
  <c r="I36" i="215"/>
  <c r="F59" i="215"/>
  <c r="G65" i="215"/>
  <c r="G73" i="215" s="1"/>
  <c r="D66" i="215"/>
  <c r="G37" i="215"/>
  <c r="G68" i="215" s="1"/>
  <c r="G19" i="215"/>
  <c r="H68" i="216"/>
  <c r="F27" i="216"/>
  <c r="F26" i="216" s="1"/>
  <c r="I28" i="216"/>
  <c r="I27" i="216" s="1"/>
  <c r="F37" i="216"/>
  <c r="I20" i="216"/>
  <c r="I37" i="216" s="1"/>
  <c r="I23" i="216"/>
  <c r="I22" i="216" s="1"/>
  <c r="F57" i="216"/>
  <c r="I57" i="216" s="1"/>
  <c r="F15" i="216"/>
  <c r="I15" i="216" s="1"/>
  <c r="E62" i="216"/>
  <c r="G68" i="216"/>
  <c r="E31" i="216"/>
  <c r="F32" i="216"/>
  <c r="I32" i="216" s="1"/>
  <c r="I31" i="216" s="1"/>
  <c r="E36" i="216"/>
  <c r="E67" i="216" s="1"/>
  <c r="E44" i="216"/>
  <c r="E22" i="216"/>
  <c r="F45" i="216"/>
  <c r="G46" i="216"/>
  <c r="E24" i="216"/>
  <c r="E27" i="216"/>
  <c r="D68" i="216"/>
  <c r="E49" i="216"/>
  <c r="G50" i="216"/>
  <c r="G49" i="216" s="1"/>
  <c r="F55" i="216"/>
  <c r="F38" i="216"/>
  <c r="F69" i="216" s="1"/>
  <c r="I50" i="216"/>
  <c r="I49" i="216" s="1"/>
  <c r="F49" i="216"/>
  <c r="I54" i="216"/>
  <c r="I53" i="216" s="1"/>
  <c r="F53" i="216"/>
  <c r="E39" i="216"/>
  <c r="E71" i="216" s="1"/>
  <c r="G16" i="216"/>
  <c r="E13" i="216"/>
  <c r="F16" i="216"/>
  <c r="F24" i="216"/>
  <c r="G63" i="216"/>
  <c r="G38" i="216"/>
  <c r="G69" i="216" s="1"/>
  <c r="G26" i="216"/>
  <c r="F18" i="216"/>
  <c r="H69" i="216"/>
  <c r="H65" i="216" s="1"/>
  <c r="H34" i="216"/>
  <c r="D66" i="216"/>
  <c r="D34" i="216"/>
  <c r="G44" i="216"/>
  <c r="E68" i="216"/>
  <c r="F17" i="216"/>
  <c r="H26" i="216"/>
  <c r="E40" i="216"/>
  <c r="E73" i="216" s="1"/>
  <c r="E64" i="216"/>
  <c r="E72" i="216" s="1"/>
  <c r="G43" i="216"/>
  <c r="G48" i="216"/>
  <c r="G47" i="216" s="1"/>
  <c r="G52" i="216"/>
  <c r="G51" i="216" s="1"/>
  <c r="G56" i="216"/>
  <c r="G55" i="216" s="1"/>
  <c r="H61" i="216"/>
  <c r="F14" i="216"/>
  <c r="E18" i="216"/>
  <c r="G19" i="216"/>
  <c r="G18" i="216" s="1"/>
  <c r="G23" i="216"/>
  <c r="G22" i="216" s="1"/>
  <c r="E29" i="216"/>
  <c r="F30" i="216"/>
  <c r="F33" i="216"/>
  <c r="I33" i="216" s="1"/>
  <c r="E42" i="216"/>
  <c r="F43" i="216"/>
  <c r="F46" i="216"/>
  <c r="E47" i="216"/>
  <c r="I48" i="216"/>
  <c r="I47" i="216" s="1"/>
  <c r="E51" i="216"/>
  <c r="I52" i="216"/>
  <c r="I51" i="216" s="1"/>
  <c r="E55" i="216"/>
  <c r="I56" i="216"/>
  <c r="E58" i="216"/>
  <c r="F59" i="216"/>
  <c r="G60" i="216"/>
  <c r="G58" i="216" s="1"/>
  <c r="D61" i="216"/>
  <c r="P61" i="214"/>
  <c r="P62" i="214"/>
  <c r="P69" i="214" s="1"/>
  <c r="P63" i="214"/>
  <c r="P71" i="214" s="1"/>
  <c r="P65" i="214"/>
  <c r="P66" i="214"/>
  <c r="P67" i="214"/>
  <c r="P68" i="214"/>
  <c r="P70" i="214"/>
  <c r="P72" i="214"/>
  <c r="P57" i="214"/>
  <c r="P54" i="214"/>
  <c r="P52" i="214"/>
  <c r="P50" i="214"/>
  <c r="P48" i="214"/>
  <c r="P46" i="214"/>
  <c r="P43" i="214"/>
  <c r="P41" i="214"/>
  <c r="P34" i="214"/>
  <c r="P33" i="214" s="1"/>
  <c r="P35" i="214"/>
  <c r="P36" i="214"/>
  <c r="P37" i="214"/>
  <c r="P38" i="214"/>
  <c r="P39" i="214"/>
  <c r="P30" i="214"/>
  <c r="P28" i="214"/>
  <c r="P26" i="214"/>
  <c r="P25" i="214" s="1"/>
  <c r="P23" i="214"/>
  <c r="P21" i="214"/>
  <c r="P17" i="214"/>
  <c r="P12" i="214"/>
  <c r="F35" i="215" l="1"/>
  <c r="G39" i="215"/>
  <c r="G70" i="215" s="1"/>
  <c r="G27" i="215"/>
  <c r="G62" i="215"/>
  <c r="F62" i="215"/>
  <c r="I67" i="215"/>
  <c r="I48" i="215"/>
  <c r="I65" i="215"/>
  <c r="I73" i="215" s="1"/>
  <c r="G66" i="215"/>
  <c r="I63" i="215"/>
  <c r="I69" i="215" s="1"/>
  <c r="I45" i="215"/>
  <c r="F69" i="215"/>
  <c r="F66" i="215" s="1"/>
  <c r="I14" i="215"/>
  <c r="I37" i="215"/>
  <c r="I68" i="215" s="1"/>
  <c r="I19" i="215"/>
  <c r="F62" i="216"/>
  <c r="I45" i="216"/>
  <c r="I62" i="216" s="1"/>
  <c r="I68" i="216" s="1"/>
  <c r="F68" i="216"/>
  <c r="E65" i="216"/>
  <c r="E26" i="216"/>
  <c r="E38" i="216"/>
  <c r="E69" i="216" s="1"/>
  <c r="I26" i="216"/>
  <c r="I38" i="216"/>
  <c r="I69" i="216" s="1"/>
  <c r="I55" i="216"/>
  <c r="D65" i="216"/>
  <c r="G36" i="216"/>
  <c r="G67" i="216" s="1"/>
  <c r="I18" i="216"/>
  <c r="I30" i="216"/>
  <c r="I29" i="216" s="1"/>
  <c r="F29" i="216"/>
  <c r="F40" i="216"/>
  <c r="F73" i="216" s="1"/>
  <c r="I17" i="216"/>
  <c r="I40" i="216" s="1"/>
  <c r="I73" i="216" s="1"/>
  <c r="F36" i="216"/>
  <c r="F67" i="216" s="1"/>
  <c r="G70" i="216"/>
  <c r="G13" i="216"/>
  <c r="G39" i="216"/>
  <c r="G71" i="216" s="1"/>
  <c r="I59" i="216"/>
  <c r="I58" i="216" s="1"/>
  <c r="F58" i="216"/>
  <c r="F63" i="216"/>
  <c r="I46" i="216"/>
  <c r="F13" i="216"/>
  <c r="F35" i="216"/>
  <c r="I14" i="216"/>
  <c r="I36" i="216"/>
  <c r="I67" i="216" s="1"/>
  <c r="F64" i="216"/>
  <c r="F72" i="216" s="1"/>
  <c r="F42" i="216"/>
  <c r="I43" i="216"/>
  <c r="E34" i="216"/>
  <c r="F39" i="216"/>
  <c r="F71" i="216" s="1"/>
  <c r="I16" i="216"/>
  <c r="I39" i="216" s="1"/>
  <c r="I71" i="216" s="1"/>
  <c r="G42" i="216"/>
  <c r="G64" i="216"/>
  <c r="G72" i="216" s="1"/>
  <c r="F31" i="216"/>
  <c r="E61" i="216"/>
  <c r="F44" i="216"/>
  <c r="P64" i="214"/>
  <c r="P60" i="214"/>
  <c r="O61" i="214"/>
  <c r="O62" i="214"/>
  <c r="O69" i="214" s="1"/>
  <c r="O63" i="214"/>
  <c r="O71" i="214" s="1"/>
  <c r="O66" i="214"/>
  <c r="O67" i="214"/>
  <c r="O72" i="214"/>
  <c r="O57" i="214"/>
  <c r="O54" i="214"/>
  <c r="O52" i="214"/>
  <c r="O50" i="214"/>
  <c r="O48" i="214"/>
  <c r="O46" i="214"/>
  <c r="O43" i="214"/>
  <c r="O41" i="214"/>
  <c r="O34" i="214"/>
  <c r="O65" i="214" s="1"/>
  <c r="O35" i="214"/>
  <c r="O36" i="214"/>
  <c r="O38" i="214"/>
  <c r="O70" i="214" s="1"/>
  <c r="O39" i="214"/>
  <c r="O30" i="214"/>
  <c r="O28" i="214"/>
  <c r="O26" i="214"/>
  <c r="O25" i="214" s="1"/>
  <c r="O23" i="214"/>
  <c r="O21" i="214"/>
  <c r="O17" i="214"/>
  <c r="O12" i="214"/>
  <c r="G35" i="215" l="1"/>
  <c r="I62" i="215"/>
  <c r="I35" i="215"/>
  <c r="I66" i="215"/>
  <c r="G34" i="216"/>
  <c r="I64" i="216"/>
  <c r="I72" i="216" s="1"/>
  <c r="I42" i="216"/>
  <c r="F34" i="216"/>
  <c r="F66" i="216"/>
  <c r="G61" i="216"/>
  <c r="I63" i="216"/>
  <c r="I44" i="216"/>
  <c r="G65" i="216"/>
  <c r="I35" i="216"/>
  <c r="I13" i="216"/>
  <c r="F70" i="216"/>
  <c r="F61" i="216"/>
  <c r="O37" i="214"/>
  <c r="O68" i="214" s="1"/>
  <c r="O64" i="214" s="1"/>
  <c r="O60" i="214"/>
  <c r="N61" i="214"/>
  <c r="N62" i="214"/>
  <c r="N69" i="214" s="1"/>
  <c r="N63" i="214"/>
  <c r="N70" i="214"/>
  <c r="N71" i="214"/>
  <c r="N57" i="214"/>
  <c r="N54" i="214"/>
  <c r="N52" i="214"/>
  <c r="N50" i="214"/>
  <c r="N48" i="214"/>
  <c r="N46" i="214"/>
  <c r="N43" i="214"/>
  <c r="N41" i="214"/>
  <c r="N34" i="214"/>
  <c r="N65" i="214" s="1"/>
  <c r="N35" i="214"/>
  <c r="N66" i="214" s="1"/>
  <c r="N36" i="214"/>
  <c r="N67" i="214" s="1"/>
  <c r="N38" i="214"/>
  <c r="N39" i="214"/>
  <c r="N72" i="214" s="1"/>
  <c r="N30" i="214"/>
  <c r="N28" i="214"/>
  <c r="N26" i="214"/>
  <c r="N25" i="214" s="1"/>
  <c r="N23" i="214"/>
  <c r="N21" i="214"/>
  <c r="N17" i="214"/>
  <c r="N12" i="214"/>
  <c r="I70" i="216" l="1"/>
  <c r="I61" i="216"/>
  <c r="I66" i="216"/>
  <c r="I34" i="216"/>
  <c r="F65" i="216"/>
  <c r="N60" i="214"/>
  <c r="O33" i="214"/>
  <c r="N37" i="214"/>
  <c r="M61" i="214"/>
  <c r="M62" i="214"/>
  <c r="M69" i="214" s="1"/>
  <c r="M63" i="214"/>
  <c r="M71" i="214" s="1"/>
  <c r="M57" i="214"/>
  <c r="M54" i="214"/>
  <c r="M52" i="214"/>
  <c r="M50" i="214"/>
  <c r="M48" i="214"/>
  <c r="M46" i="214"/>
  <c r="M43" i="214"/>
  <c r="M41" i="214"/>
  <c r="M34" i="214"/>
  <c r="M35" i="214"/>
  <c r="M66" i="214" s="1"/>
  <c r="M36" i="214"/>
  <c r="M67" i="214" s="1"/>
  <c r="M38" i="214"/>
  <c r="M70" i="214" s="1"/>
  <c r="M39" i="214"/>
  <c r="M72" i="214" s="1"/>
  <c r="M30" i="214"/>
  <c r="M28" i="214"/>
  <c r="M26" i="214"/>
  <c r="M25" i="214" s="1"/>
  <c r="M23" i="214"/>
  <c r="M21" i="214"/>
  <c r="M17" i="214"/>
  <c r="M12" i="214"/>
  <c r="I65" i="216" l="1"/>
  <c r="N33" i="214"/>
  <c r="N68" i="214"/>
  <c r="N64" i="214" s="1"/>
  <c r="M37" i="214"/>
  <c r="M68" i="214" s="1"/>
  <c r="M65" i="214"/>
  <c r="M64" i="214" s="1"/>
  <c r="M60" i="214"/>
  <c r="M33" i="214" l="1"/>
  <c r="M60" i="213"/>
  <c r="M61" i="213"/>
  <c r="M68" i="213" s="1"/>
  <c r="M62" i="213"/>
  <c r="M64" i="213"/>
  <c r="M65" i="213"/>
  <c r="M66" i="213"/>
  <c r="M67" i="213"/>
  <c r="M69" i="213"/>
  <c r="M70" i="213"/>
  <c r="M71" i="213"/>
  <c r="M56" i="213"/>
  <c r="M53" i="213"/>
  <c r="M51" i="213"/>
  <c r="M49" i="213"/>
  <c r="M47" i="213"/>
  <c r="M45" i="213"/>
  <c r="M42" i="213"/>
  <c r="M40" i="213"/>
  <c r="M33" i="213"/>
  <c r="M32" i="213" s="1"/>
  <c r="M34" i="213"/>
  <c r="M35" i="213"/>
  <c r="M36" i="213"/>
  <c r="M37" i="213"/>
  <c r="M38" i="213"/>
  <c r="M29" i="213"/>
  <c r="M27" i="213"/>
  <c r="M25" i="213"/>
  <c r="M24" i="213" s="1"/>
  <c r="M22" i="213"/>
  <c r="M20" i="213"/>
  <c r="M16" i="213"/>
  <c r="M11" i="213"/>
  <c r="M59" i="213" l="1"/>
  <c r="M63" i="213"/>
  <c r="L63" i="214"/>
  <c r="L71" i="214" s="1"/>
  <c r="K63" i="214"/>
  <c r="K71" i="214" s="1"/>
  <c r="H63" i="214"/>
  <c r="D63" i="214"/>
  <c r="D71" i="214" s="1"/>
  <c r="L62" i="214"/>
  <c r="L69" i="214" s="1"/>
  <c r="K62" i="214"/>
  <c r="K69" i="214" s="1"/>
  <c r="H62" i="214"/>
  <c r="H69" i="214" s="1"/>
  <c r="D62" i="214"/>
  <c r="D69" i="214" s="1"/>
  <c r="L61" i="214"/>
  <c r="K61" i="214"/>
  <c r="H61" i="214"/>
  <c r="D61" i="214"/>
  <c r="E59" i="214"/>
  <c r="F59" i="214" s="1"/>
  <c r="E58" i="214"/>
  <c r="G58" i="214" s="1"/>
  <c r="L57" i="214"/>
  <c r="K57" i="214"/>
  <c r="J57" i="214"/>
  <c r="H57" i="214"/>
  <c r="D57" i="214"/>
  <c r="J54" i="214"/>
  <c r="E56" i="214"/>
  <c r="F56" i="214" s="1"/>
  <c r="E55" i="214"/>
  <c r="G55" i="214" s="1"/>
  <c r="L54" i="214"/>
  <c r="K54" i="214"/>
  <c r="H54" i="214"/>
  <c r="D54" i="214"/>
  <c r="J52" i="214"/>
  <c r="E53" i="214"/>
  <c r="E52" i="214" s="1"/>
  <c r="L52" i="214"/>
  <c r="K52" i="214"/>
  <c r="H52" i="214"/>
  <c r="D52" i="214"/>
  <c r="J50" i="214"/>
  <c r="E51" i="214"/>
  <c r="G51" i="214" s="1"/>
  <c r="G50" i="214" s="1"/>
  <c r="L50" i="214"/>
  <c r="K50" i="214"/>
  <c r="H50" i="214"/>
  <c r="D50" i="214"/>
  <c r="J48" i="214"/>
  <c r="E49" i="214"/>
  <c r="L48" i="214"/>
  <c r="K48" i="214"/>
  <c r="H48" i="214"/>
  <c r="E48" i="214"/>
  <c r="D48" i="214"/>
  <c r="J46" i="214"/>
  <c r="E47" i="214"/>
  <c r="F47" i="214" s="1"/>
  <c r="L46" i="214"/>
  <c r="K46" i="214"/>
  <c r="H46" i="214"/>
  <c r="D46" i="214"/>
  <c r="E45" i="214"/>
  <c r="J43" i="214"/>
  <c r="E44" i="214"/>
  <c r="F44" i="214" s="1"/>
  <c r="L43" i="214"/>
  <c r="K43" i="214"/>
  <c r="H43" i="214"/>
  <c r="D43" i="214"/>
  <c r="E42" i="214"/>
  <c r="F42" i="214" s="1"/>
  <c r="L41" i="214"/>
  <c r="K41" i="214"/>
  <c r="J41" i="214"/>
  <c r="H41" i="214"/>
  <c r="D41" i="214"/>
  <c r="L39" i="214"/>
  <c r="L72" i="214" s="1"/>
  <c r="K39" i="214"/>
  <c r="K72" i="214" s="1"/>
  <c r="H39" i="214"/>
  <c r="H72" i="214" s="1"/>
  <c r="D39" i="214"/>
  <c r="D72" i="214" s="1"/>
  <c r="L38" i="214"/>
  <c r="L70" i="214" s="1"/>
  <c r="K38" i="214"/>
  <c r="K70" i="214" s="1"/>
  <c r="H38" i="214"/>
  <c r="H70" i="214" s="1"/>
  <c r="D38" i="214"/>
  <c r="D70" i="214" s="1"/>
  <c r="L36" i="214"/>
  <c r="K36" i="214"/>
  <c r="H36" i="214"/>
  <c r="D36" i="214"/>
  <c r="L35" i="214"/>
  <c r="L66" i="214" s="1"/>
  <c r="K35" i="214"/>
  <c r="H35" i="214"/>
  <c r="H66" i="214" s="1"/>
  <c r="D35" i="214"/>
  <c r="D66" i="214" s="1"/>
  <c r="L34" i="214"/>
  <c r="K34" i="214"/>
  <c r="K65" i="214" s="1"/>
  <c r="H34" i="214"/>
  <c r="D34" i="214"/>
  <c r="J38" i="214"/>
  <c r="J70" i="214" s="1"/>
  <c r="E32" i="214"/>
  <c r="E31" i="214"/>
  <c r="F31" i="214" s="1"/>
  <c r="L30" i="214"/>
  <c r="K30" i="214"/>
  <c r="H30" i="214"/>
  <c r="D30" i="214"/>
  <c r="J28" i="214"/>
  <c r="E29" i="214"/>
  <c r="F29" i="214" s="1"/>
  <c r="L28" i="214"/>
  <c r="K28" i="214"/>
  <c r="H28" i="214"/>
  <c r="D28" i="214"/>
  <c r="J26" i="214"/>
  <c r="J37" i="214" s="1"/>
  <c r="J68" i="214" s="1"/>
  <c r="E27" i="214"/>
  <c r="E26" i="214" s="1"/>
  <c r="L26" i="214"/>
  <c r="K26" i="214"/>
  <c r="K37" i="214" s="1"/>
  <c r="K68" i="214" s="1"/>
  <c r="H26" i="214"/>
  <c r="D26" i="214"/>
  <c r="J23" i="214"/>
  <c r="E24" i="214"/>
  <c r="E23" i="214" s="1"/>
  <c r="L23" i="214"/>
  <c r="K23" i="214"/>
  <c r="H23" i="214"/>
  <c r="D23" i="214"/>
  <c r="E22" i="214"/>
  <c r="G22" i="214" s="1"/>
  <c r="G21" i="214" s="1"/>
  <c r="L21" i="214"/>
  <c r="K21" i="214"/>
  <c r="J21" i="214"/>
  <c r="H21" i="214"/>
  <c r="D21" i="214"/>
  <c r="J39" i="214"/>
  <c r="J72" i="214" s="1"/>
  <c r="E20" i="214"/>
  <c r="J36" i="214"/>
  <c r="E19" i="214"/>
  <c r="F19" i="214" s="1"/>
  <c r="J17" i="214"/>
  <c r="E18" i="214"/>
  <c r="G18" i="214" s="1"/>
  <c r="L17" i="214"/>
  <c r="K17" i="214"/>
  <c r="H17" i="214"/>
  <c r="D17" i="214"/>
  <c r="E16" i="214"/>
  <c r="F16" i="214" s="1"/>
  <c r="I16" i="214" s="1"/>
  <c r="E15" i="214"/>
  <c r="F15" i="214" s="1"/>
  <c r="J12" i="214"/>
  <c r="E14" i="214"/>
  <c r="F14" i="214" s="1"/>
  <c r="J34" i="214"/>
  <c r="J65" i="214" s="1"/>
  <c r="E13" i="214"/>
  <c r="F13" i="214" s="1"/>
  <c r="L12" i="214"/>
  <c r="K12" i="214"/>
  <c r="H12" i="214"/>
  <c r="D12" i="214"/>
  <c r="J25" i="214" l="1"/>
  <c r="L60" i="214"/>
  <c r="F58" i="214"/>
  <c r="I58" i="214" s="1"/>
  <c r="E28" i="214"/>
  <c r="D67" i="214"/>
  <c r="E62" i="214"/>
  <c r="E69" i="214" s="1"/>
  <c r="F28" i="214"/>
  <c r="I29" i="214"/>
  <c r="I28" i="214" s="1"/>
  <c r="G45" i="214"/>
  <c r="G62" i="214" s="1"/>
  <c r="G69" i="214" s="1"/>
  <c r="J30" i="214"/>
  <c r="E43" i="214"/>
  <c r="E54" i="214"/>
  <c r="F45" i="214"/>
  <c r="I45" i="214" s="1"/>
  <c r="I62" i="214" s="1"/>
  <c r="I69" i="214" s="1"/>
  <c r="E21" i="214"/>
  <c r="G29" i="214"/>
  <c r="G28" i="214" s="1"/>
  <c r="J62" i="214"/>
  <c r="J69" i="214" s="1"/>
  <c r="H67" i="214"/>
  <c r="L67" i="214"/>
  <c r="G20" i="214"/>
  <c r="F51" i="214"/>
  <c r="G16" i="214"/>
  <c r="K25" i="214"/>
  <c r="E34" i="214"/>
  <c r="E65" i="214" s="1"/>
  <c r="G53" i="214"/>
  <c r="G52" i="214" s="1"/>
  <c r="D60" i="214"/>
  <c r="F22" i="214"/>
  <c r="I22" i="214" s="1"/>
  <c r="I21" i="214" s="1"/>
  <c r="F53" i="214"/>
  <c r="F52" i="214" s="1"/>
  <c r="G13" i="214"/>
  <c r="G34" i="214" s="1"/>
  <c r="G65" i="214" s="1"/>
  <c r="G24" i="214"/>
  <c r="G23" i="214" s="1"/>
  <c r="G32" i="214"/>
  <c r="G42" i="214"/>
  <c r="G41" i="214" s="1"/>
  <c r="F18" i="214"/>
  <c r="F24" i="214"/>
  <c r="F23" i="214" s="1"/>
  <c r="F32" i="214"/>
  <c r="I32" i="214" s="1"/>
  <c r="F55" i="214"/>
  <c r="I55" i="214" s="1"/>
  <c r="K67" i="214"/>
  <c r="E41" i="214"/>
  <c r="G49" i="214"/>
  <c r="G48" i="214" s="1"/>
  <c r="E50" i="214"/>
  <c r="F20" i="214"/>
  <c r="F39" i="214" s="1"/>
  <c r="F72" i="214" s="1"/>
  <c r="F27" i="214"/>
  <c r="F49" i="214"/>
  <c r="I49" i="214" s="1"/>
  <c r="I48" i="214" s="1"/>
  <c r="K60" i="214"/>
  <c r="H60" i="214"/>
  <c r="E37" i="214"/>
  <c r="E68" i="214" s="1"/>
  <c r="E25" i="214"/>
  <c r="I13" i="214"/>
  <c r="F34" i="214"/>
  <c r="I14" i="214"/>
  <c r="L65" i="214"/>
  <c r="E57" i="214"/>
  <c r="G59" i="214"/>
  <c r="G57" i="214" s="1"/>
  <c r="J61" i="214"/>
  <c r="H71" i="214"/>
  <c r="J35" i="214"/>
  <c r="J66" i="214" s="1"/>
  <c r="D37" i="214"/>
  <c r="D68" i="214" s="1"/>
  <c r="D25" i="214"/>
  <c r="H65" i="214"/>
  <c r="I42" i="214"/>
  <c r="G47" i="214"/>
  <c r="G46" i="214" s="1"/>
  <c r="E63" i="214"/>
  <c r="E71" i="214" s="1"/>
  <c r="I59" i="214"/>
  <c r="I57" i="214" s="1"/>
  <c r="G15" i="214"/>
  <c r="E17" i="214"/>
  <c r="L37" i="214"/>
  <c r="L68" i="214" s="1"/>
  <c r="L25" i="214"/>
  <c r="E38" i="214"/>
  <c r="E70" i="214" s="1"/>
  <c r="F41" i="214"/>
  <c r="E61" i="214"/>
  <c r="E60" i="214" s="1"/>
  <c r="G44" i="214"/>
  <c r="E46" i="214"/>
  <c r="G56" i="214"/>
  <c r="G54" i="214" s="1"/>
  <c r="I56" i="214"/>
  <c r="I54" i="214" s="1"/>
  <c r="F57" i="214"/>
  <c r="E36" i="214"/>
  <c r="G19" i="214"/>
  <c r="G36" i="214" s="1"/>
  <c r="G31" i="214"/>
  <c r="K66" i="214"/>
  <c r="K64" i="214" s="1"/>
  <c r="K33" i="214"/>
  <c r="E12" i="214"/>
  <c r="G14" i="214"/>
  <c r="E35" i="214"/>
  <c r="E66" i="214" s="1"/>
  <c r="H37" i="214"/>
  <c r="H68" i="214" s="1"/>
  <c r="H25" i="214"/>
  <c r="G27" i="214"/>
  <c r="G26" i="214" s="1"/>
  <c r="E30" i="214"/>
  <c r="D65" i="214"/>
  <c r="J63" i="214"/>
  <c r="J71" i="214" s="1"/>
  <c r="E39" i="214"/>
  <c r="E72" i="214" s="1"/>
  <c r="J58" i="213"/>
  <c r="J57" i="213"/>
  <c r="J55" i="213"/>
  <c r="J54" i="213"/>
  <c r="J52" i="213"/>
  <c r="J50" i="213"/>
  <c r="J48" i="213"/>
  <c r="J46" i="213"/>
  <c r="J44" i="213"/>
  <c r="J43" i="213"/>
  <c r="J41" i="213"/>
  <c r="J31" i="213"/>
  <c r="J30" i="213"/>
  <c r="J28" i="213"/>
  <c r="J26" i="213"/>
  <c r="K25" i="213"/>
  <c r="L25" i="213"/>
  <c r="J23" i="213"/>
  <c r="J21" i="213"/>
  <c r="J18" i="213"/>
  <c r="J19" i="213"/>
  <c r="J17" i="213"/>
  <c r="J13" i="213"/>
  <c r="J14" i="213"/>
  <c r="J15" i="213"/>
  <c r="J12" i="213"/>
  <c r="K60" i="213"/>
  <c r="L60" i="213"/>
  <c r="K61" i="213"/>
  <c r="K68" i="213" s="1"/>
  <c r="L61" i="213"/>
  <c r="L68" i="213" s="1"/>
  <c r="K62" i="213"/>
  <c r="L62" i="213"/>
  <c r="L64" i="213"/>
  <c r="L65" i="213"/>
  <c r="K66" i="213"/>
  <c r="L66" i="213"/>
  <c r="L69" i="213"/>
  <c r="K70" i="213"/>
  <c r="L70" i="213"/>
  <c r="K71" i="213"/>
  <c r="L71" i="213"/>
  <c r="K56" i="213"/>
  <c r="L56" i="213"/>
  <c r="K53" i="213"/>
  <c r="L53" i="213"/>
  <c r="K51" i="213"/>
  <c r="L51" i="213"/>
  <c r="K49" i="213"/>
  <c r="L49" i="213"/>
  <c r="K47" i="213"/>
  <c r="L47" i="213"/>
  <c r="K45" i="213"/>
  <c r="L45" i="213"/>
  <c r="K42" i="213"/>
  <c r="L42" i="213"/>
  <c r="K40" i="213"/>
  <c r="L40" i="213"/>
  <c r="K33" i="213"/>
  <c r="L33" i="213"/>
  <c r="K34" i="213"/>
  <c r="K65" i="213" s="1"/>
  <c r="L34" i="213"/>
  <c r="K35" i="213"/>
  <c r="L35" i="213"/>
  <c r="K36" i="213"/>
  <c r="K67" i="213" s="1"/>
  <c r="L36" i="213"/>
  <c r="L67" i="213" s="1"/>
  <c r="K37" i="213"/>
  <c r="K69" i="213" s="1"/>
  <c r="L37" i="213"/>
  <c r="K38" i="213"/>
  <c r="L38" i="213"/>
  <c r="K29" i="213"/>
  <c r="L29" i="213"/>
  <c r="K27" i="213"/>
  <c r="L27" i="213"/>
  <c r="K24" i="213"/>
  <c r="L24" i="213"/>
  <c r="K22" i="213"/>
  <c r="L22" i="213"/>
  <c r="K20" i="213"/>
  <c r="L20" i="213"/>
  <c r="K16" i="213"/>
  <c r="L16" i="213"/>
  <c r="K11" i="213"/>
  <c r="L11" i="213"/>
  <c r="F21" i="214" l="1"/>
  <c r="G30" i="214"/>
  <c r="L64" i="214"/>
  <c r="L33" i="214"/>
  <c r="G12" i="214"/>
  <c r="I24" i="214"/>
  <c r="I23" i="214" s="1"/>
  <c r="F62" i="214"/>
  <c r="F69" i="214" s="1"/>
  <c r="I20" i="214"/>
  <c r="I39" i="214" s="1"/>
  <c r="I72" i="214" s="1"/>
  <c r="I53" i="214"/>
  <c r="I52" i="214" s="1"/>
  <c r="F63" i="214"/>
  <c r="F71" i="214" s="1"/>
  <c r="I51" i="214"/>
  <c r="I50" i="214" s="1"/>
  <c r="F50" i="214"/>
  <c r="G38" i="214"/>
  <c r="G70" i="214" s="1"/>
  <c r="G63" i="214"/>
  <c r="G71" i="214" s="1"/>
  <c r="F48" i="214"/>
  <c r="G39" i="214"/>
  <c r="G72" i="214" s="1"/>
  <c r="J33" i="214"/>
  <c r="I18" i="214"/>
  <c r="F17" i="214"/>
  <c r="F35" i="214"/>
  <c r="F66" i="214" s="1"/>
  <c r="D64" i="214"/>
  <c r="F26" i="214"/>
  <c r="I27" i="214"/>
  <c r="I26" i="214" s="1"/>
  <c r="F36" i="214"/>
  <c r="I19" i="214"/>
  <c r="I36" i="214" s="1"/>
  <c r="H64" i="214"/>
  <c r="J60" i="214"/>
  <c r="J67" i="214"/>
  <c r="J64" i="214" s="1"/>
  <c r="D33" i="214"/>
  <c r="G37" i="214"/>
  <c r="G68" i="214" s="1"/>
  <c r="G25" i="214"/>
  <c r="F43" i="214"/>
  <c r="I44" i="214"/>
  <c r="F61" i="214"/>
  <c r="F38" i="214"/>
  <c r="F70" i="214" s="1"/>
  <c r="I15" i="214"/>
  <c r="I38" i="214" s="1"/>
  <c r="I70" i="214" s="1"/>
  <c r="H33" i="214"/>
  <c r="G17" i="214"/>
  <c r="I34" i="214"/>
  <c r="F65" i="214"/>
  <c r="E33" i="214"/>
  <c r="G35" i="214"/>
  <c r="F30" i="214"/>
  <c r="I31" i="214"/>
  <c r="I30" i="214" s="1"/>
  <c r="E67" i="214"/>
  <c r="E64" i="214" s="1"/>
  <c r="I47" i="214"/>
  <c r="I46" i="214" s="1"/>
  <c r="F46" i="214"/>
  <c r="G43" i="214"/>
  <c r="G61" i="214"/>
  <c r="F54" i="214"/>
  <c r="I41" i="214"/>
  <c r="F12" i="214"/>
  <c r="L32" i="213"/>
  <c r="L63" i="213"/>
  <c r="L59" i="213"/>
  <c r="K59" i="213"/>
  <c r="K32" i="213"/>
  <c r="K64" i="213"/>
  <c r="K63" i="213" s="1"/>
  <c r="L58" i="212"/>
  <c r="L57" i="212"/>
  <c r="L55" i="212"/>
  <c r="L54" i="212"/>
  <c r="L61" i="212" s="1"/>
  <c r="L68" i="212" s="1"/>
  <c r="L52" i="212"/>
  <c r="L50" i="212"/>
  <c r="L49" i="212" s="1"/>
  <c r="L48" i="212"/>
  <c r="L47" i="212" s="1"/>
  <c r="L46" i="212"/>
  <c r="L62" i="212" s="1"/>
  <c r="L70" i="212" s="1"/>
  <c r="L44" i="212"/>
  <c r="L43" i="212"/>
  <c r="L60" i="212" s="1"/>
  <c r="L41" i="212"/>
  <c r="L40" i="212" s="1"/>
  <c r="L31" i="212"/>
  <c r="L29" i="212" s="1"/>
  <c r="L30" i="212"/>
  <c r="L28" i="212"/>
  <c r="L26" i="212"/>
  <c r="L23" i="212"/>
  <c r="L22" i="212" s="1"/>
  <c r="L21" i="212"/>
  <c r="L18" i="212"/>
  <c r="L19" i="212"/>
  <c r="L17" i="212"/>
  <c r="L34" i="212" s="1"/>
  <c r="L65" i="212" s="1"/>
  <c r="L13" i="212"/>
  <c r="L14" i="212"/>
  <c r="L37" i="212" s="1"/>
  <c r="L69" i="212" s="1"/>
  <c r="L15" i="212"/>
  <c r="L38" i="212" s="1"/>
  <c r="L71" i="212" s="1"/>
  <c r="L12" i="212"/>
  <c r="L33" i="212" s="1"/>
  <c r="H60" i="212"/>
  <c r="I60" i="212"/>
  <c r="I66" i="212" s="1"/>
  <c r="J60" i="212"/>
  <c r="J66" i="212" s="1"/>
  <c r="K60" i="212"/>
  <c r="H61" i="212"/>
  <c r="H68" i="212" s="1"/>
  <c r="I61" i="212"/>
  <c r="I68" i="212" s="1"/>
  <c r="J61" i="212"/>
  <c r="J68" i="212" s="1"/>
  <c r="K61" i="212"/>
  <c r="K68" i="212" s="1"/>
  <c r="H62" i="212"/>
  <c r="I62" i="212"/>
  <c r="I70" i="212" s="1"/>
  <c r="J62" i="212"/>
  <c r="K62" i="212"/>
  <c r="H64" i="212"/>
  <c r="K64" i="212"/>
  <c r="H65" i="212"/>
  <c r="J65" i="212"/>
  <c r="K65" i="212"/>
  <c r="I67" i="212"/>
  <c r="J67" i="212"/>
  <c r="H69" i="212"/>
  <c r="I69" i="212"/>
  <c r="H70" i="212"/>
  <c r="J70" i="212"/>
  <c r="H56" i="212"/>
  <c r="I56" i="212"/>
  <c r="J56" i="212"/>
  <c r="K56" i="212"/>
  <c r="L56" i="212"/>
  <c r="H53" i="212"/>
  <c r="I53" i="212"/>
  <c r="J53" i="212"/>
  <c r="K53" i="212"/>
  <c r="H51" i="212"/>
  <c r="I51" i="212"/>
  <c r="J51" i="212"/>
  <c r="K51" i="212"/>
  <c r="L51" i="212"/>
  <c r="H49" i="212"/>
  <c r="I49" i="212"/>
  <c r="J49" i="212"/>
  <c r="K49" i="212"/>
  <c r="H47" i="212"/>
  <c r="I47" i="212"/>
  <c r="J47" i="212"/>
  <c r="K47" i="212"/>
  <c r="H45" i="212"/>
  <c r="I45" i="212"/>
  <c r="J45" i="212"/>
  <c r="K45" i="212"/>
  <c r="H42" i="212"/>
  <c r="I42" i="212"/>
  <c r="J42" i="212"/>
  <c r="K42" i="212"/>
  <c r="L42" i="212"/>
  <c r="H40" i="212"/>
  <c r="I40" i="212"/>
  <c r="J40" i="212"/>
  <c r="K40" i="212"/>
  <c r="H33" i="212"/>
  <c r="I33" i="212"/>
  <c r="J33" i="212"/>
  <c r="J32" i="212" s="1"/>
  <c r="K33" i="212"/>
  <c r="H34" i="212"/>
  <c r="I34" i="212"/>
  <c r="I65" i="212" s="1"/>
  <c r="J34" i="212"/>
  <c r="K34" i="212"/>
  <c r="H35" i="212"/>
  <c r="H66" i="212" s="1"/>
  <c r="I35" i="212"/>
  <c r="J35" i="212"/>
  <c r="K35" i="212"/>
  <c r="K66" i="212" s="1"/>
  <c r="L35" i="212"/>
  <c r="I36" i="212"/>
  <c r="J36" i="212"/>
  <c r="K36" i="212"/>
  <c r="H37" i="212"/>
  <c r="I37" i="212"/>
  <c r="J37" i="212"/>
  <c r="J69" i="212" s="1"/>
  <c r="K37" i="212"/>
  <c r="K69" i="212" s="1"/>
  <c r="H38" i="212"/>
  <c r="H71" i="212" s="1"/>
  <c r="I38" i="212"/>
  <c r="I71" i="212" s="1"/>
  <c r="J38" i="212"/>
  <c r="J71" i="212" s="1"/>
  <c r="K38" i="212"/>
  <c r="K71" i="212" s="1"/>
  <c r="H29" i="212"/>
  <c r="I29" i="212"/>
  <c r="J29" i="212"/>
  <c r="K29" i="212"/>
  <c r="H27" i="212"/>
  <c r="I27" i="212"/>
  <c r="J27" i="212"/>
  <c r="K27" i="212"/>
  <c r="L27" i="212"/>
  <c r="H25" i="212"/>
  <c r="H36" i="212" s="1"/>
  <c r="H67" i="212" s="1"/>
  <c r="I25" i="212"/>
  <c r="J25" i="212"/>
  <c r="K25" i="212"/>
  <c r="K24" i="212" s="1"/>
  <c r="L25" i="212"/>
  <c r="L36" i="212" s="1"/>
  <c r="L67" i="212" s="1"/>
  <c r="I24" i="212"/>
  <c r="J24" i="212"/>
  <c r="L24" i="212"/>
  <c r="H22" i="212"/>
  <c r="I22" i="212"/>
  <c r="J22" i="212"/>
  <c r="K22" i="212"/>
  <c r="H20" i="212"/>
  <c r="I20" i="212"/>
  <c r="J20" i="212"/>
  <c r="K20" i="212"/>
  <c r="L20" i="212"/>
  <c r="H16" i="212"/>
  <c r="I16" i="212"/>
  <c r="J16" i="212"/>
  <c r="K16" i="212"/>
  <c r="H11" i="212"/>
  <c r="I11" i="212"/>
  <c r="J11" i="212"/>
  <c r="K11" i="212"/>
  <c r="L11" i="212"/>
  <c r="F60" i="214" l="1"/>
  <c r="I17" i="214"/>
  <c r="G60" i="214"/>
  <c r="I35" i="214"/>
  <c r="I66" i="214" s="1"/>
  <c r="I12" i="214"/>
  <c r="I37" i="214"/>
  <c r="I68" i="214" s="1"/>
  <c r="I25" i="214"/>
  <c r="I61" i="214"/>
  <c r="I67" i="214" s="1"/>
  <c r="I43" i="214"/>
  <c r="I65" i="214"/>
  <c r="G66" i="214"/>
  <c r="G33" i="214"/>
  <c r="F37" i="214"/>
  <c r="F25" i="214"/>
  <c r="I63" i="214"/>
  <c r="I71" i="214" s="1"/>
  <c r="G67" i="214"/>
  <c r="F67" i="214"/>
  <c r="K32" i="212"/>
  <c r="L66" i="212"/>
  <c r="L16" i="212"/>
  <c r="I32" i="212"/>
  <c r="L45" i="212"/>
  <c r="L53" i="212"/>
  <c r="H32" i="212"/>
  <c r="J64" i="212"/>
  <c r="J63" i="212" s="1"/>
  <c r="K59" i="212"/>
  <c r="H24" i="212"/>
  <c r="K70" i="212"/>
  <c r="K67" i="212"/>
  <c r="I64" i="212"/>
  <c r="L59" i="212"/>
  <c r="L32" i="212"/>
  <c r="L64" i="212"/>
  <c r="L63" i="212" s="1"/>
  <c r="H59" i="212"/>
  <c r="I63" i="212"/>
  <c r="K63" i="212"/>
  <c r="H63" i="212"/>
  <c r="J59" i="212"/>
  <c r="I59" i="212"/>
  <c r="J60" i="213"/>
  <c r="J61" i="213"/>
  <c r="J68" i="213" s="1"/>
  <c r="J62" i="213"/>
  <c r="J70" i="213" s="1"/>
  <c r="J56" i="213"/>
  <c r="J53" i="213"/>
  <c r="J51" i="213"/>
  <c r="J49" i="213"/>
  <c r="J47" i="213"/>
  <c r="J45" i="213"/>
  <c r="J42" i="213"/>
  <c r="J40" i="213"/>
  <c r="J33" i="213"/>
  <c r="J34" i="213"/>
  <c r="J65" i="213" s="1"/>
  <c r="J35" i="213"/>
  <c r="J37" i="213"/>
  <c r="J69" i="213" s="1"/>
  <c r="J38" i="213"/>
  <c r="J71" i="213" s="1"/>
  <c r="J29" i="213"/>
  <c r="J27" i="213"/>
  <c r="J25" i="213"/>
  <c r="J36" i="213" s="1"/>
  <c r="J67" i="213" s="1"/>
  <c r="J24" i="213"/>
  <c r="J22" i="213"/>
  <c r="J20" i="213"/>
  <c r="J16" i="213"/>
  <c r="J11" i="213"/>
  <c r="F48" i="213"/>
  <c r="I48" i="213" s="1"/>
  <c r="I47" i="213" s="1"/>
  <c r="F41" i="213"/>
  <c r="I41" i="213" s="1"/>
  <c r="H62" i="213"/>
  <c r="H70" i="213" s="1"/>
  <c r="D62" i="213"/>
  <c r="D70" i="213" s="1"/>
  <c r="H61" i="213"/>
  <c r="H68" i="213" s="1"/>
  <c r="D61" i="213"/>
  <c r="D68" i="213" s="1"/>
  <c r="H60" i="213"/>
  <c r="D60" i="213"/>
  <c r="E58" i="213"/>
  <c r="G58" i="213" s="1"/>
  <c r="E57" i="213"/>
  <c r="F57" i="213" s="1"/>
  <c r="I57" i="213" s="1"/>
  <c r="H56" i="213"/>
  <c r="D56" i="213"/>
  <c r="E55" i="213"/>
  <c r="G55" i="213" s="1"/>
  <c r="E54" i="213"/>
  <c r="G54" i="213" s="1"/>
  <c r="G53" i="213" s="1"/>
  <c r="H53" i="213"/>
  <c r="D53" i="213"/>
  <c r="E52" i="213"/>
  <c r="G52" i="213" s="1"/>
  <c r="G51" i="213" s="1"/>
  <c r="H51" i="213"/>
  <c r="D51" i="213"/>
  <c r="E50" i="213"/>
  <c r="F50" i="213" s="1"/>
  <c r="H49" i="213"/>
  <c r="D49" i="213"/>
  <c r="E48" i="213"/>
  <c r="G48" i="213" s="1"/>
  <c r="G47" i="213" s="1"/>
  <c r="H47" i="213"/>
  <c r="D47" i="213"/>
  <c r="E46" i="213"/>
  <c r="F46" i="213" s="1"/>
  <c r="H45" i="213"/>
  <c r="D45" i="213"/>
  <c r="E44" i="213"/>
  <c r="G44" i="213" s="1"/>
  <c r="E43" i="213"/>
  <c r="F43" i="213" s="1"/>
  <c r="H42" i="213"/>
  <c r="D42" i="213"/>
  <c r="E41" i="213"/>
  <c r="G41" i="213" s="1"/>
  <c r="G40" i="213" s="1"/>
  <c r="H40" i="213"/>
  <c r="D40" i="213"/>
  <c r="H38" i="213"/>
  <c r="H71" i="213" s="1"/>
  <c r="D38" i="213"/>
  <c r="D71" i="213" s="1"/>
  <c r="H37" i="213"/>
  <c r="H69" i="213" s="1"/>
  <c r="D37" i="213"/>
  <c r="D69" i="213" s="1"/>
  <c r="H35" i="213"/>
  <c r="H66" i="213" s="1"/>
  <c r="D35" i="213"/>
  <c r="H34" i="213"/>
  <c r="H65" i="213" s="1"/>
  <c r="D34" i="213"/>
  <c r="D65" i="213" s="1"/>
  <c r="H33" i="213"/>
  <c r="H64" i="213" s="1"/>
  <c r="D33" i="213"/>
  <c r="D64" i="213" s="1"/>
  <c r="E31" i="213"/>
  <c r="G31" i="213" s="1"/>
  <c r="E30" i="213"/>
  <c r="G30" i="213" s="1"/>
  <c r="H29" i="213"/>
  <c r="D29" i="213"/>
  <c r="E28" i="213"/>
  <c r="F28" i="213" s="1"/>
  <c r="H27" i="213"/>
  <c r="D27" i="213"/>
  <c r="E26" i="213"/>
  <c r="G26" i="213" s="1"/>
  <c r="G25" i="213" s="1"/>
  <c r="H25" i="213"/>
  <c r="H36" i="213" s="1"/>
  <c r="D25" i="213"/>
  <c r="D36" i="213" s="1"/>
  <c r="D67" i="213" s="1"/>
  <c r="D24" i="213"/>
  <c r="E23" i="213"/>
  <c r="F23" i="213" s="1"/>
  <c r="H22" i="213"/>
  <c r="D22" i="213"/>
  <c r="E21" i="213"/>
  <c r="G21" i="213" s="1"/>
  <c r="G20" i="213" s="1"/>
  <c r="H20" i="213"/>
  <c r="D20" i="213"/>
  <c r="E19" i="213"/>
  <c r="G19" i="213" s="1"/>
  <c r="E18" i="213"/>
  <c r="E35" i="213" s="1"/>
  <c r="E17" i="213"/>
  <c r="F17" i="213" s="1"/>
  <c r="H16" i="213"/>
  <c r="D16" i="213"/>
  <c r="E15" i="213"/>
  <c r="E38" i="213" s="1"/>
  <c r="E71" i="213" s="1"/>
  <c r="E14" i="213"/>
  <c r="F14" i="213" s="1"/>
  <c r="E13" i="213"/>
  <c r="F13" i="213" s="1"/>
  <c r="E12" i="213"/>
  <c r="F12" i="213" s="1"/>
  <c r="H11" i="213"/>
  <c r="D11" i="213"/>
  <c r="G64" i="214" l="1"/>
  <c r="I64" i="214"/>
  <c r="I60" i="214"/>
  <c r="F68" i="214"/>
  <c r="F64" i="214" s="1"/>
  <c r="F33" i="214"/>
  <c r="I33" i="214"/>
  <c r="F22" i="213"/>
  <c r="I23" i="213"/>
  <c r="I22" i="213" s="1"/>
  <c r="F44" i="213"/>
  <c r="F42" i="213" s="1"/>
  <c r="J66" i="213"/>
  <c r="F26" i="213"/>
  <c r="F25" i="213" s="1"/>
  <c r="F40" i="213"/>
  <c r="F52" i="213"/>
  <c r="F51" i="213" s="1"/>
  <c r="I17" i="213"/>
  <c r="I43" i="213"/>
  <c r="F60" i="213"/>
  <c r="I46" i="213"/>
  <c r="I45" i="213" s="1"/>
  <c r="F45" i="213"/>
  <c r="F37" i="213"/>
  <c r="F69" i="213" s="1"/>
  <c r="I40" i="213"/>
  <c r="F49" i="213"/>
  <c r="I50" i="213"/>
  <c r="I49" i="213" s="1"/>
  <c r="F24" i="213"/>
  <c r="F36" i="213"/>
  <c r="F67" i="213" s="1"/>
  <c r="I13" i="213"/>
  <c r="I28" i="213"/>
  <c r="I27" i="213" s="1"/>
  <c r="F27" i="213"/>
  <c r="F11" i="213"/>
  <c r="F19" i="213"/>
  <c r="I19" i="213" s="1"/>
  <c r="F21" i="213"/>
  <c r="F30" i="213"/>
  <c r="I12" i="213"/>
  <c r="F18" i="213"/>
  <c r="F31" i="213"/>
  <c r="I31" i="213" s="1"/>
  <c r="I26" i="213"/>
  <c r="I25" i="213" s="1"/>
  <c r="J59" i="213"/>
  <c r="I44" i="213"/>
  <c r="F54" i="213"/>
  <c r="F58" i="213"/>
  <c r="I14" i="213"/>
  <c r="I37" i="213" s="1"/>
  <c r="I69" i="213" s="1"/>
  <c r="F15" i="213"/>
  <c r="F33" i="213"/>
  <c r="F47" i="213"/>
  <c r="F55" i="213"/>
  <c r="I55" i="213" s="1"/>
  <c r="J32" i="213"/>
  <c r="J64" i="213"/>
  <c r="H59" i="213"/>
  <c r="E61" i="213"/>
  <c r="E68" i="213" s="1"/>
  <c r="D66" i="213"/>
  <c r="D63" i="213" s="1"/>
  <c r="E34" i="213"/>
  <c r="E65" i="213" s="1"/>
  <c r="H24" i="213"/>
  <c r="G29" i="213"/>
  <c r="D59" i="213"/>
  <c r="G36" i="213"/>
  <c r="G67" i="213" s="1"/>
  <c r="G24" i="213"/>
  <c r="H67" i="213"/>
  <c r="H63" i="213" s="1"/>
  <c r="H32" i="213"/>
  <c r="G28" i="213"/>
  <c r="G27" i="213" s="1"/>
  <c r="E27" i="213"/>
  <c r="G50" i="213"/>
  <c r="G49" i="213" s="1"/>
  <c r="E49" i="213"/>
  <c r="E37" i="213"/>
  <c r="E69" i="213" s="1"/>
  <c r="G14" i="213"/>
  <c r="G37" i="213" s="1"/>
  <c r="G69" i="213" s="1"/>
  <c r="G17" i="213"/>
  <c r="E16" i="213"/>
  <c r="G43" i="213"/>
  <c r="E60" i="213"/>
  <c r="E42" i="213"/>
  <c r="E62" i="213"/>
  <c r="E70" i="213" s="1"/>
  <c r="G46" i="213"/>
  <c r="G45" i="213" s="1"/>
  <c r="E45" i="213"/>
  <c r="G23" i="213"/>
  <c r="G22" i="213" s="1"/>
  <c r="E22" i="213"/>
  <c r="E33" i="213"/>
  <c r="G12" i="213"/>
  <c r="E11" i="213"/>
  <c r="D32" i="213"/>
  <c r="E53" i="213"/>
  <c r="E56" i="213"/>
  <c r="G57" i="213"/>
  <c r="G56" i="213" s="1"/>
  <c r="G13" i="213"/>
  <c r="G15" i="213"/>
  <c r="G38" i="213" s="1"/>
  <c r="G71" i="213" s="1"/>
  <c r="G18" i="213"/>
  <c r="G35" i="213" s="1"/>
  <c r="E20" i="213"/>
  <c r="E25" i="213"/>
  <c r="E29" i="213"/>
  <c r="E40" i="213"/>
  <c r="E47" i="213"/>
  <c r="E51" i="213"/>
  <c r="G53" i="212"/>
  <c r="D53" i="212"/>
  <c r="E59" i="213" l="1"/>
  <c r="G62" i="213"/>
  <c r="G70" i="213" s="1"/>
  <c r="J63" i="213"/>
  <c r="I52" i="213"/>
  <c r="I51" i="213" s="1"/>
  <c r="F64" i="213"/>
  <c r="I58" i="213"/>
  <c r="I56" i="213" s="1"/>
  <c r="F56" i="213"/>
  <c r="I33" i="213"/>
  <c r="I60" i="213"/>
  <c r="I42" i="213"/>
  <c r="F38" i="213"/>
  <c r="F71" i="213" s="1"/>
  <c r="I15" i="213"/>
  <c r="I38" i="213" s="1"/>
  <c r="I71" i="213" s="1"/>
  <c r="I54" i="213"/>
  <c r="I53" i="213" s="1"/>
  <c r="F53" i="213"/>
  <c r="I24" i="213"/>
  <c r="I36" i="213"/>
  <c r="I67" i="213" s="1"/>
  <c r="I30" i="213"/>
  <c r="I29" i="213" s="1"/>
  <c r="F29" i="213"/>
  <c r="F61" i="213"/>
  <c r="F68" i="213" s="1"/>
  <c r="I21" i="213"/>
  <c r="I20" i="213" s="1"/>
  <c r="F20" i="213"/>
  <c r="F62" i="213"/>
  <c r="F70" i="213" s="1"/>
  <c r="I18" i="213"/>
  <c r="I35" i="213" s="1"/>
  <c r="F35" i="213"/>
  <c r="F66" i="213" s="1"/>
  <c r="F34" i="213"/>
  <c r="F65" i="213" s="1"/>
  <c r="F59" i="213"/>
  <c r="F16" i="213"/>
  <c r="E66" i="213"/>
  <c r="G61" i="213"/>
  <c r="G68" i="213" s="1"/>
  <c r="G11" i="213"/>
  <c r="G33" i="213"/>
  <c r="G16" i="213"/>
  <c r="E64" i="213"/>
  <c r="E63" i="213" s="1"/>
  <c r="G60" i="213"/>
  <c r="G59" i="213" s="1"/>
  <c r="G42" i="213"/>
  <c r="E36" i="213"/>
  <c r="E67" i="213" s="1"/>
  <c r="E24" i="213"/>
  <c r="G34" i="213"/>
  <c r="G65" i="213" s="1"/>
  <c r="I62" i="213" l="1"/>
  <c r="I70" i="213" s="1"/>
  <c r="I66" i="213"/>
  <c r="I61" i="213"/>
  <c r="I68" i="213" s="1"/>
  <c r="I34" i="213"/>
  <c r="I65" i="213" s="1"/>
  <c r="I64" i="213"/>
  <c r="F63" i="213"/>
  <c r="I16" i="213"/>
  <c r="I11" i="213"/>
  <c r="F32" i="213"/>
  <c r="G64" i="213"/>
  <c r="G32" i="213"/>
  <c r="E32" i="213"/>
  <c r="G66" i="213"/>
  <c r="E58" i="212"/>
  <c r="F58" i="212" s="1"/>
  <c r="E57" i="212"/>
  <c r="F57" i="212" s="1"/>
  <c r="F56" i="212" s="1"/>
  <c r="E55" i="212"/>
  <c r="F55" i="212" s="1"/>
  <c r="E54" i="212"/>
  <c r="E52" i="212"/>
  <c r="F52" i="212" s="1"/>
  <c r="F51" i="212" s="1"/>
  <c r="E50" i="212"/>
  <c r="E48" i="212"/>
  <c r="F48" i="212" s="1"/>
  <c r="F47" i="212" s="1"/>
  <c r="E46" i="212"/>
  <c r="E44" i="212"/>
  <c r="F44" i="212" s="1"/>
  <c r="E43" i="212"/>
  <c r="E41" i="212"/>
  <c r="E31" i="212"/>
  <c r="E30" i="212"/>
  <c r="F30" i="212" s="1"/>
  <c r="E28" i="212"/>
  <c r="F28" i="212" s="1"/>
  <c r="F27" i="212" s="1"/>
  <c r="E26" i="212"/>
  <c r="F26" i="212" s="1"/>
  <c r="F25" i="212" s="1"/>
  <c r="E25" i="212"/>
  <c r="E36" i="212" s="1"/>
  <c r="E67" i="212" s="1"/>
  <c r="G25" i="212"/>
  <c r="G36" i="212" s="1"/>
  <c r="G67" i="212" s="1"/>
  <c r="E23" i="212"/>
  <c r="E21" i="212"/>
  <c r="F21" i="212" s="1"/>
  <c r="F20" i="212" s="1"/>
  <c r="E18" i="212"/>
  <c r="E19" i="212"/>
  <c r="F19" i="212" s="1"/>
  <c r="E17" i="212"/>
  <c r="G60" i="212"/>
  <c r="G61" i="212"/>
  <c r="G62" i="212"/>
  <c r="G70" i="212" s="1"/>
  <c r="G68" i="212"/>
  <c r="E56" i="212"/>
  <c r="G56" i="212"/>
  <c r="E51" i="212"/>
  <c r="G51" i="212"/>
  <c r="G49" i="212"/>
  <c r="G47" i="212"/>
  <c r="G45" i="212"/>
  <c r="E42" i="212"/>
  <c r="G42" i="212"/>
  <c r="G40" i="212"/>
  <c r="G33" i="212"/>
  <c r="G34" i="212"/>
  <c r="G65" i="212" s="1"/>
  <c r="G35" i="212"/>
  <c r="G37" i="212"/>
  <c r="G69" i="212" s="1"/>
  <c r="G38" i="212"/>
  <c r="G71" i="212" s="1"/>
  <c r="G29" i="212"/>
  <c r="E27" i="212"/>
  <c r="G27" i="212"/>
  <c r="G22" i="212"/>
  <c r="E20" i="212"/>
  <c r="G20" i="212"/>
  <c r="G16" i="212"/>
  <c r="E13" i="212"/>
  <c r="F13" i="212" s="1"/>
  <c r="E14" i="212"/>
  <c r="F14" i="212" s="1"/>
  <c r="E15" i="212"/>
  <c r="F15" i="212" s="1"/>
  <c r="E12" i="212"/>
  <c r="I32" i="213" l="1"/>
  <c r="I59" i="213"/>
  <c r="I63" i="213"/>
  <c r="E29" i="212"/>
  <c r="F31" i="212"/>
  <c r="F37" i="212" s="1"/>
  <c r="F69" i="212" s="1"/>
  <c r="E61" i="212"/>
  <c r="E68" i="212" s="1"/>
  <c r="E53" i="212"/>
  <c r="F54" i="212"/>
  <c r="F53" i="212" s="1"/>
  <c r="E22" i="212"/>
  <c r="F23" i="212"/>
  <c r="F22" i="212" s="1"/>
  <c r="E62" i="212"/>
  <c r="E70" i="212" s="1"/>
  <c r="F41" i="212"/>
  <c r="E33" i="212"/>
  <c r="E64" i="212" s="1"/>
  <c r="F12" i="212"/>
  <c r="F33" i="212" s="1"/>
  <c r="G24" i="212"/>
  <c r="E60" i="212"/>
  <c r="F43" i="212"/>
  <c r="E49" i="212"/>
  <c r="F50" i="212"/>
  <c r="F49" i="212" s="1"/>
  <c r="E45" i="212"/>
  <c r="F46" i="212"/>
  <c r="F45" i="212" s="1"/>
  <c r="E16" i="212"/>
  <c r="F17" i="212"/>
  <c r="F24" i="212"/>
  <c r="F36" i="212"/>
  <c r="F67" i="212" s="1"/>
  <c r="F38" i="212"/>
  <c r="F71" i="212" s="1"/>
  <c r="G66" i="212"/>
  <c r="E47" i="212"/>
  <c r="E35" i="212"/>
  <c r="F18" i="212"/>
  <c r="F35" i="212" s="1"/>
  <c r="F29" i="212"/>
  <c r="F61" i="212"/>
  <c r="F68" i="212" s="1"/>
  <c r="G63" i="213"/>
  <c r="E66" i="212"/>
  <c r="E37" i="212"/>
  <c r="E69" i="212" s="1"/>
  <c r="E38" i="212"/>
  <c r="E71" i="212" s="1"/>
  <c r="E24" i="212"/>
  <c r="E40" i="212"/>
  <c r="E34" i="212"/>
  <c r="E65" i="212" s="1"/>
  <c r="G32" i="212"/>
  <c r="G59" i="212"/>
  <c r="G64" i="212"/>
  <c r="G63" i="212" s="1"/>
  <c r="E59" i="212"/>
  <c r="E11" i="212"/>
  <c r="G11" i="212"/>
  <c r="D62" i="212"/>
  <c r="D70" i="212" s="1"/>
  <c r="D61" i="212"/>
  <c r="D68" i="212" s="1"/>
  <c r="D60" i="212"/>
  <c r="D56" i="212"/>
  <c r="D51" i="212"/>
  <c r="D49" i="212"/>
  <c r="D47" i="212"/>
  <c r="D45" i="212"/>
  <c r="D42" i="212"/>
  <c r="D40" i="212"/>
  <c r="D38" i="212"/>
  <c r="D71" i="212" s="1"/>
  <c r="D37" i="212"/>
  <c r="D69" i="212" s="1"/>
  <c r="D35" i="212"/>
  <c r="D34" i="212"/>
  <c r="D65" i="212" s="1"/>
  <c r="D33" i="212"/>
  <c r="D64" i="212" s="1"/>
  <c r="D29" i="212"/>
  <c r="D27" i="212"/>
  <c r="D25" i="212"/>
  <c r="D36" i="212" s="1"/>
  <c r="D67" i="212" s="1"/>
  <c r="D22" i="212"/>
  <c r="D20" i="212"/>
  <c r="D16" i="212"/>
  <c r="D11" i="212"/>
  <c r="F64" i="212" l="1"/>
  <c r="F60" i="212"/>
  <c r="F42" i="212"/>
  <c r="F16" i="212"/>
  <c r="F40" i="212"/>
  <c r="F62" i="212"/>
  <c r="F70" i="212" s="1"/>
  <c r="F11" i="212"/>
  <c r="F34" i="212"/>
  <c r="F65" i="212" s="1"/>
  <c r="E63" i="212"/>
  <c r="E32" i="212"/>
  <c r="D24" i="212"/>
  <c r="D32" i="212"/>
  <c r="D59" i="212"/>
  <c r="D66" i="212"/>
  <c r="D63" i="212" s="1"/>
  <c r="F59" i="212" l="1"/>
  <c r="F32" i="212"/>
  <c r="F66" i="212"/>
  <c r="F63" i="212" s="1"/>
</calcChain>
</file>

<file path=xl/sharedStrings.xml><?xml version="1.0" encoding="utf-8"?>
<sst xmlns="http://schemas.openxmlformats.org/spreadsheetml/2006/main" count="918" uniqueCount="159">
  <si>
    <t>CONSILIUL JUDEŢEAN BACĂU</t>
  </si>
  <si>
    <t xml:space="preserve">AUTORITĂŢI PUBLICE  </t>
  </si>
  <si>
    <t xml:space="preserve">SERVICIUL EVIDENŢA CHELTUIELILOR </t>
  </si>
  <si>
    <t>DENUMIRE INSTITUŢIE</t>
  </si>
  <si>
    <t>ANALIZA ŞI SINTEZA BUGETULUI</t>
  </si>
  <si>
    <t>CAP.51.02</t>
  </si>
  <si>
    <t>CAP.54.02</t>
  </si>
  <si>
    <t>CAP.60.02</t>
  </si>
  <si>
    <t>CAP.61.02</t>
  </si>
  <si>
    <t>CAP.70.02</t>
  </si>
  <si>
    <t>CAP.80.02</t>
  </si>
  <si>
    <t>CAP.67.02</t>
  </si>
  <si>
    <t>CAP.74.02</t>
  </si>
  <si>
    <t>Proiecte</t>
  </si>
  <si>
    <t>APĂRARE</t>
  </si>
  <si>
    <t>ORDINE PUBLICĂ ŞI SIG.NAŢ.</t>
  </si>
  <si>
    <t>PROTECŢIA MEDIULUI</t>
  </si>
  <si>
    <t>COTIZAŢII</t>
  </si>
  <si>
    <t>LOC.,SERV.ŞI DEZV.PUBLICĂ</t>
  </si>
  <si>
    <t>ACŢIUNI GENERALE EC.</t>
  </si>
  <si>
    <t>Asocieri</t>
  </si>
  <si>
    <t>ALTE SERV.PUB.GEN.</t>
  </si>
  <si>
    <t>SECTIUNEA DE DEZVOLTARE</t>
  </si>
  <si>
    <t>SECTIUNEA DE FUNCTIONARE</t>
  </si>
  <si>
    <t xml:space="preserve">TOTAL </t>
  </si>
  <si>
    <t xml:space="preserve">SECTIUNEA </t>
  </si>
  <si>
    <t>DE DEZVOLTARE</t>
  </si>
  <si>
    <t>CAP.65.02</t>
  </si>
  <si>
    <t>INVATAMANT</t>
  </si>
  <si>
    <t>CULTURA</t>
  </si>
  <si>
    <t>TVA</t>
  </si>
  <si>
    <t>SECTIUNEA  DE FUNCTIONARE</t>
  </si>
  <si>
    <t>+</t>
  </si>
  <si>
    <t>SECTIUNEA DE DEZVOLTAREA</t>
  </si>
  <si>
    <t>CONTABILITATE</t>
  </si>
  <si>
    <t>CAP.84.02</t>
  </si>
  <si>
    <t>TRANSPORTURI</t>
  </si>
  <si>
    <t>PROGRAM. PT.SC.AL ROM.</t>
  </si>
  <si>
    <t>DE FUNCTIONARE</t>
  </si>
  <si>
    <t xml:space="preserve">SECTUNEA </t>
  </si>
  <si>
    <t>PROTECTIA MEDIULUI</t>
  </si>
  <si>
    <t>PLAN 2020</t>
  </si>
  <si>
    <t>COD</t>
  </si>
  <si>
    <t>DESCHIDERI CREDITE PENTRU LUNA IANUARIE 2021</t>
  </si>
  <si>
    <t>1/12 DIN PLAN 2020</t>
  </si>
  <si>
    <t>NR. CRT.</t>
  </si>
  <si>
    <t>1/12 *3</t>
  </si>
  <si>
    <t xml:space="preserve">1/12 DIN PLAN 2020 </t>
  </si>
  <si>
    <t>1/12 DIN PLAN 2020 X 2 LUNI</t>
  </si>
  <si>
    <t>DIF. PLAN</t>
  </si>
  <si>
    <t>DESCHIDERI CREDITE PENTRU LUNA FEBRUARIE 2021</t>
  </si>
  <si>
    <t>DESCHIDERI 2021</t>
  </si>
  <si>
    <t>07.01.2021</t>
  </si>
  <si>
    <t>13.01.2021</t>
  </si>
  <si>
    <t>14.01.2021</t>
  </si>
  <si>
    <t>19.01.2021</t>
  </si>
  <si>
    <t>TOTAL DESCHIDERI IANUARIE</t>
  </si>
  <si>
    <t>LEI</t>
  </si>
  <si>
    <t>AMANAT</t>
  </si>
  <si>
    <t>TOTAL DESCHIDERI FEBRUARIE</t>
  </si>
  <si>
    <t>11.01.2021</t>
  </si>
  <si>
    <t>08.02</t>
  </si>
  <si>
    <t>DESCHIDERI CREDITE PENTRU LUNA MARTIE 2021</t>
  </si>
  <si>
    <t>1/12 DIN PLAN 2020 X 3 LUNI</t>
  </si>
  <si>
    <t>08.03</t>
  </si>
  <si>
    <t>TOTAL DESCHIDERI MARTIE</t>
  </si>
  <si>
    <t>15.02</t>
  </si>
  <si>
    <t>22.02</t>
  </si>
  <si>
    <t>05.03</t>
  </si>
  <si>
    <t>10.03</t>
  </si>
  <si>
    <t>11.03</t>
  </si>
  <si>
    <t>15.03</t>
  </si>
  <si>
    <t>22.03</t>
  </si>
  <si>
    <t>DESCHIDERI CREDITE PENTRU LUNA TRIM.I 2021</t>
  </si>
  <si>
    <t>DESCHIDERI TRIM. I 2021</t>
  </si>
  <si>
    <t>DESCHIDERI CREDITE PENTRU LUNA APRILIE 2021</t>
  </si>
  <si>
    <t>TOTAL DESCHIDERI APRILIE</t>
  </si>
  <si>
    <t>08.04</t>
  </si>
  <si>
    <t>1/12 DIN PLAN 2020 X 6 LUNI</t>
  </si>
  <si>
    <t>1/12 *4</t>
  </si>
  <si>
    <t>31.03</t>
  </si>
  <si>
    <t>30.03</t>
  </si>
  <si>
    <t>09.04</t>
  </si>
  <si>
    <t>20.04</t>
  </si>
  <si>
    <t>13.04</t>
  </si>
  <si>
    <t>23.04</t>
  </si>
  <si>
    <t>DESCHIDERI CREDITE PENTRU LUNA MAI 2021</t>
  </si>
  <si>
    <t>06.05</t>
  </si>
  <si>
    <t>1/12 *5</t>
  </si>
  <si>
    <t>TOTAL DESCHIDERI MAI</t>
  </si>
  <si>
    <t>PLAN 2021</t>
  </si>
  <si>
    <t>PLAN TRIM. I+II</t>
  </si>
  <si>
    <t>6= 4-5</t>
  </si>
  <si>
    <t>29.04</t>
  </si>
  <si>
    <t>21.04</t>
  </si>
  <si>
    <t>10.05</t>
  </si>
  <si>
    <t>14.05</t>
  </si>
  <si>
    <t>11.05</t>
  </si>
  <si>
    <t>CAP.66.02</t>
  </si>
  <si>
    <t>SANATATE</t>
  </si>
  <si>
    <t>TOTAL</t>
  </si>
  <si>
    <t>CREDITE INTERNE</t>
  </si>
  <si>
    <t>17.05</t>
  </si>
  <si>
    <t>20.05</t>
  </si>
  <si>
    <t>DESCHIDERI CREDITE PENTRU LUNA IUNIE 2021</t>
  </si>
  <si>
    <t>TOTAL DESCHIDERI IUNIE</t>
  </si>
  <si>
    <t>08.06</t>
  </si>
  <si>
    <t>19.05</t>
  </si>
  <si>
    <t>24.05</t>
  </si>
  <si>
    <t>26.05</t>
  </si>
  <si>
    <t>11.06</t>
  </si>
  <si>
    <t>10.06</t>
  </si>
  <si>
    <t>07.06</t>
  </si>
  <si>
    <t>DESCHIDERI CREDITE PENTRU LUNA IULIE 2021</t>
  </si>
  <si>
    <t>PLAN TRIM. I+II+III</t>
  </si>
  <si>
    <t>TOTAL DESCHIDERI IULIE</t>
  </si>
  <si>
    <t>07.07</t>
  </si>
  <si>
    <t>23.06</t>
  </si>
  <si>
    <t>18.06</t>
  </si>
  <si>
    <t>29.06</t>
  </si>
  <si>
    <t>02.07</t>
  </si>
  <si>
    <t>28.06</t>
  </si>
  <si>
    <t>09.07</t>
  </si>
  <si>
    <t>27.07</t>
  </si>
  <si>
    <t>13.07</t>
  </si>
  <si>
    <t>15.07</t>
  </si>
  <si>
    <t>DESCHIDERI CREDITE PENTRU LUNA AUGUST 2021</t>
  </si>
  <si>
    <t>TOTAL DESCHIDERI AUGUST</t>
  </si>
  <si>
    <t>06.08</t>
  </si>
  <si>
    <t>10.08</t>
  </si>
  <si>
    <t>12.08</t>
  </si>
  <si>
    <t>19.08</t>
  </si>
  <si>
    <t>20.08</t>
  </si>
  <si>
    <t>17.08</t>
  </si>
  <si>
    <t>DESCHIDERI CREDITE PENTRU LUNA SEPTEMBRIE 2021</t>
  </si>
  <si>
    <t>TOTAL DESCHIDERI SEPTEMBRIE</t>
  </si>
  <si>
    <t>06.09</t>
  </si>
  <si>
    <t>07.09</t>
  </si>
  <si>
    <t>08.09</t>
  </si>
  <si>
    <t>26.08</t>
  </si>
  <si>
    <t>01.09</t>
  </si>
  <si>
    <t>DESCHIDERI CREDITE PENTRU LUNA OCTOMBRIE 2021</t>
  </si>
  <si>
    <t>TOTAL DESCHIDERI OCTOMBRIE</t>
  </si>
  <si>
    <t>PLAN TRIM. I+II+III+IV</t>
  </si>
  <si>
    <t>07.10</t>
  </si>
  <si>
    <t>FONDURI EXTERNE NERAMBURSABILE</t>
  </si>
  <si>
    <t>17.09</t>
  </si>
  <si>
    <t>23.09</t>
  </si>
  <si>
    <t>14.10</t>
  </si>
  <si>
    <t>30.09</t>
  </si>
  <si>
    <t>DESCHIDERI CREDITE PENTRU LUNA NOIEMBRIE 2021</t>
  </si>
  <si>
    <t>08.11</t>
  </si>
  <si>
    <t>TOTAL DESCHIDERI NOIEMBRIE</t>
  </si>
  <si>
    <t>29.10</t>
  </si>
  <si>
    <t>18.10</t>
  </si>
  <si>
    <t>21.10</t>
  </si>
  <si>
    <t>28.10</t>
  </si>
  <si>
    <t>04.11</t>
  </si>
  <si>
    <t>17.11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</si>
</sst>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7030A0"/>
      <name val="Arial"/>
      <family val="2"/>
    </font>
    <font>
      <sz val="9"/>
      <color rgb="FF7030A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9" tint="-0.249977111117893"/>
      <name val="Arial"/>
      <family val="2"/>
    </font>
    <font>
      <sz val="9"/>
      <color theme="9" tint="-0.249977111117893"/>
      <name val="Arial"/>
      <family val="2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Arial"/>
      <family val="2"/>
      <charset val="238"/>
    </font>
    <font>
      <b/>
      <sz val="9"/>
      <color theme="9" tint="-0.249977111117893"/>
      <name val="Arial"/>
      <family val="2"/>
      <charset val="238"/>
    </font>
    <font>
      <sz val="9"/>
      <color theme="9" tint="-0.249977111117893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9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1">
    <xf numFmtId="0" fontId="0" fillId="0" borderId="0" xfId="0"/>
    <xf numFmtId="0" fontId="1" fillId="0" borderId="0" xfId="0" applyFont="1"/>
    <xf numFmtId="14" fontId="3" fillId="0" borderId="0" xfId="0" applyNumberFormat="1" applyFont="1" applyAlignment="1">
      <alignment horizontal="center"/>
    </xf>
    <xf numFmtId="0" fontId="1" fillId="0" borderId="0" xfId="0" applyFont="1" applyAlignment="1"/>
    <xf numFmtId="14" fontId="3" fillId="0" borderId="0" xfId="0" applyNumberFormat="1" applyFont="1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Border="1"/>
    <xf numFmtId="0" fontId="5" fillId="0" borderId="9" xfId="0" applyFont="1" applyBorder="1"/>
    <xf numFmtId="3" fontId="6" fillId="2" borderId="10" xfId="1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3" fontId="5" fillId="0" borderId="10" xfId="0" applyNumberFormat="1" applyFont="1" applyBorder="1"/>
    <xf numFmtId="3" fontId="6" fillId="2" borderId="6" xfId="0" applyNumberFormat="1" applyFont="1" applyFill="1" applyBorder="1"/>
    <xf numFmtId="3" fontId="6" fillId="0" borderId="10" xfId="0" applyNumberFormat="1" applyFont="1" applyFill="1" applyBorder="1"/>
    <xf numFmtId="3" fontId="6" fillId="2" borderId="6" xfId="1" applyNumberFormat="1" applyFont="1" applyFill="1" applyBorder="1" applyAlignment="1">
      <alignment horizontal="right"/>
    </xf>
    <xf numFmtId="0" fontId="5" fillId="0" borderId="7" xfId="0" applyFont="1" applyBorder="1"/>
    <xf numFmtId="3" fontId="6" fillId="0" borderId="6" xfId="0" applyNumberFormat="1" applyFont="1" applyFill="1" applyBorder="1"/>
    <xf numFmtId="0" fontId="7" fillId="0" borderId="8" xfId="0" applyNumberFormat="1" applyFont="1" applyBorder="1" applyAlignment="1">
      <alignment horizontal="center"/>
    </xf>
    <xf numFmtId="3" fontId="8" fillId="2" borderId="10" xfId="1" applyNumberFormat="1" applyFont="1" applyFill="1" applyBorder="1" applyAlignment="1">
      <alignment horizontal="right"/>
    </xf>
    <xf numFmtId="3" fontId="8" fillId="2" borderId="10" xfId="0" applyNumberFormat="1" applyFont="1" applyFill="1" applyBorder="1"/>
    <xf numFmtId="3" fontId="9" fillId="0" borderId="10" xfId="0" applyNumberFormat="1" applyFont="1" applyBorder="1"/>
    <xf numFmtId="3" fontId="8" fillId="2" borderId="6" xfId="0" applyNumberFormat="1" applyFont="1" applyFill="1" applyBorder="1"/>
    <xf numFmtId="3" fontId="8" fillId="0" borderId="10" xfId="0" applyNumberFormat="1" applyFont="1" applyFill="1" applyBorder="1"/>
    <xf numFmtId="3" fontId="8" fillId="0" borderId="6" xfId="0" applyNumberFormat="1" applyFont="1" applyFill="1" applyBorder="1"/>
    <xf numFmtId="3" fontId="10" fillId="2" borderId="10" xfId="1" applyNumberFormat="1" applyFont="1" applyFill="1" applyBorder="1" applyAlignment="1">
      <alignment horizontal="right"/>
    </xf>
    <xf numFmtId="3" fontId="10" fillId="2" borderId="10" xfId="0" applyNumberFormat="1" applyFont="1" applyFill="1" applyBorder="1"/>
    <xf numFmtId="3" fontId="11" fillId="0" borderId="10" xfId="0" applyNumberFormat="1" applyFont="1" applyBorder="1"/>
    <xf numFmtId="3" fontId="10" fillId="2" borderId="6" xfId="0" applyNumberFormat="1" applyFont="1" applyFill="1" applyBorder="1"/>
    <xf numFmtId="3" fontId="10" fillId="0" borderId="10" xfId="0" applyNumberFormat="1" applyFont="1" applyFill="1" applyBorder="1"/>
    <xf numFmtId="0" fontId="7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3" fontId="6" fillId="0" borderId="10" xfId="0" applyNumberFormat="1" applyFont="1" applyBorder="1"/>
    <xf numFmtId="3" fontId="10" fillId="0" borderId="10" xfId="0" applyNumberFormat="1" applyFont="1" applyBorder="1"/>
    <xf numFmtId="0" fontId="5" fillId="0" borderId="8" xfId="0" applyFont="1" applyBorder="1"/>
    <xf numFmtId="3" fontId="5" fillId="0" borderId="15" xfId="0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8" fillId="0" borderId="15" xfId="0" applyFont="1" applyBorder="1" applyAlignment="1"/>
    <xf numFmtId="0" fontId="8" fillId="0" borderId="14" xfId="0" applyFont="1" applyBorder="1" applyAlignment="1"/>
    <xf numFmtId="3" fontId="6" fillId="0" borderId="14" xfId="0" applyNumberFormat="1" applyFont="1" applyBorder="1" applyAlignment="1"/>
    <xf numFmtId="0" fontId="6" fillId="0" borderId="13" xfId="0" applyFont="1" applyBorder="1" applyAlignment="1">
      <alignment wrapText="1"/>
    </xf>
    <xf numFmtId="3" fontId="6" fillId="2" borderId="5" xfId="1" applyNumberFormat="1" applyFont="1" applyFill="1" applyBorder="1" applyAlignment="1">
      <alignment horizontal="right"/>
    </xf>
    <xf numFmtId="3" fontId="6" fillId="2" borderId="15" xfId="1" applyNumberFormat="1" applyFont="1" applyFill="1" applyBorder="1" applyAlignment="1">
      <alignment horizontal="right"/>
    </xf>
    <xf numFmtId="3" fontId="6" fillId="2" borderId="15" xfId="0" applyNumberFormat="1" applyFont="1" applyFill="1" applyBorder="1"/>
    <xf numFmtId="3" fontId="7" fillId="0" borderId="15" xfId="0" applyNumberFormat="1" applyFont="1" applyBorder="1"/>
    <xf numFmtId="3" fontId="6" fillId="2" borderId="5" xfId="0" applyNumberFormat="1" applyFont="1" applyFill="1" applyBorder="1"/>
    <xf numFmtId="3" fontId="6" fillId="0" borderId="15" xfId="0" applyNumberFormat="1" applyFont="1" applyFill="1" applyBorder="1"/>
    <xf numFmtId="3" fontId="5" fillId="0" borderId="15" xfId="0" applyNumberFormat="1" applyFont="1" applyFill="1" applyBorder="1"/>
    <xf numFmtId="3" fontId="6" fillId="0" borderId="5" xfId="0" applyNumberFormat="1" applyFont="1" applyFill="1" applyBorder="1"/>
    <xf numFmtId="3" fontId="6" fillId="0" borderId="15" xfId="0" applyNumberFormat="1" applyFont="1" applyBorder="1"/>
    <xf numFmtId="0" fontId="0" fillId="0" borderId="11" xfId="0" applyBorder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3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8" fillId="0" borderId="10" xfId="0" applyNumberFormat="1" applyFont="1" applyBorder="1"/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3" fontId="15" fillId="2" borderId="10" xfId="1" applyNumberFormat="1" applyFont="1" applyFill="1" applyBorder="1" applyAlignment="1">
      <alignment horizontal="right"/>
    </xf>
    <xf numFmtId="3" fontId="15" fillId="2" borderId="10" xfId="0" applyNumberFormat="1" applyFont="1" applyFill="1" applyBorder="1"/>
    <xf numFmtId="3" fontId="16" fillId="0" borderId="10" xfId="0" applyNumberFormat="1" applyFont="1" applyBorder="1"/>
    <xf numFmtId="3" fontId="15" fillId="0" borderId="10" xfId="0" applyNumberFormat="1" applyFont="1" applyFill="1" applyBorder="1"/>
    <xf numFmtId="3" fontId="15" fillId="0" borderId="10" xfId="0" applyNumberFormat="1" applyFont="1" applyBorder="1"/>
    <xf numFmtId="0" fontId="8" fillId="0" borderId="14" xfId="0" applyFont="1" applyBorder="1" applyAlignment="1">
      <alignment wrapText="1"/>
    </xf>
    <xf numFmtId="0" fontId="8" fillId="0" borderId="12" xfId="0" applyFont="1" applyBorder="1" applyAlignment="1"/>
    <xf numFmtId="0" fontId="17" fillId="0" borderId="0" xfId="0" applyFont="1"/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/>
    <xf numFmtId="0" fontId="17" fillId="0" borderId="9" xfId="0" applyFont="1" applyBorder="1"/>
    <xf numFmtId="3" fontId="5" fillId="0" borderId="14" xfId="0" applyNumberFormat="1" applyFont="1" applyBorder="1"/>
    <xf numFmtId="3" fontId="17" fillId="0" borderId="10" xfId="0" applyNumberFormat="1" applyFont="1" applyBorder="1"/>
    <xf numFmtId="3" fontId="17" fillId="0" borderId="14" xfId="0" applyNumberFormat="1" applyFont="1" applyBorder="1"/>
    <xf numFmtId="3" fontId="17" fillId="0" borderId="9" xfId="0" applyNumberFormat="1" applyFont="1" applyBorder="1"/>
    <xf numFmtId="0" fontId="17" fillId="0" borderId="0" xfId="0" applyFont="1" applyAlignment="1">
      <alignment horizontal="center"/>
    </xf>
    <xf numFmtId="3" fontId="19" fillId="0" borderId="10" xfId="0" applyNumberFormat="1" applyFont="1" applyBorder="1"/>
    <xf numFmtId="0" fontId="12" fillId="0" borderId="0" xfId="0" applyFont="1"/>
    <xf numFmtId="3" fontId="8" fillId="0" borderId="12" xfId="0" applyNumberFormat="1" applyFont="1" applyBorder="1" applyAlignment="1"/>
    <xf numFmtId="3" fontId="15" fillId="2" borderId="15" xfId="1" applyNumberFormat="1" applyFont="1" applyFill="1" applyBorder="1" applyAlignment="1">
      <alignment horizontal="right"/>
    </xf>
    <xf numFmtId="3" fontId="16" fillId="0" borderId="15" xfId="0" applyNumberFormat="1" applyFont="1" applyBorder="1"/>
    <xf numFmtId="3" fontId="15" fillId="2" borderId="15" xfId="0" applyNumberFormat="1" applyFont="1" applyFill="1" applyBorder="1"/>
    <xf numFmtId="3" fontId="15" fillId="0" borderId="15" xfId="0" applyNumberFormat="1" applyFont="1" applyFill="1" applyBorder="1"/>
    <xf numFmtId="3" fontId="15" fillId="0" borderId="15" xfId="0" applyNumberFormat="1" applyFont="1" applyBorder="1"/>
    <xf numFmtId="3" fontId="16" fillId="0" borderId="10" xfId="0" applyNumberFormat="1" applyFont="1" applyFill="1" applyBorder="1"/>
    <xf numFmtId="0" fontId="20" fillId="0" borderId="10" xfId="0" applyFont="1" applyBorder="1"/>
    <xf numFmtId="3" fontId="21" fillId="2" borderId="10" xfId="1" applyNumberFormat="1" applyFont="1" applyFill="1" applyBorder="1" applyAlignment="1">
      <alignment horizontal="right"/>
    </xf>
    <xf numFmtId="3" fontId="21" fillId="2" borderId="10" xfId="0" applyNumberFormat="1" applyFont="1" applyFill="1" applyBorder="1"/>
    <xf numFmtId="3" fontId="22" fillId="0" borderId="10" xfId="0" applyNumberFormat="1" applyFont="1" applyBorder="1"/>
    <xf numFmtId="3" fontId="21" fillId="0" borderId="10" xfId="0" applyNumberFormat="1" applyFont="1" applyFill="1" applyBorder="1"/>
    <xf numFmtId="3" fontId="23" fillId="0" borderId="10" xfId="0" applyNumberFormat="1" applyFont="1" applyBorder="1"/>
    <xf numFmtId="3" fontId="21" fillId="0" borderId="10" xfId="0" applyNumberFormat="1" applyFont="1" applyBorder="1"/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/>
    <xf numFmtId="0" fontId="20" fillId="0" borderId="0" xfId="0" applyFont="1"/>
    <xf numFmtId="14" fontId="13" fillId="0" borderId="0" xfId="0" applyNumberFormat="1" applyFont="1" applyAlignment="1"/>
    <xf numFmtId="14" fontId="13" fillId="0" borderId="0" xfId="0" applyNumberFormat="1" applyFont="1" applyAlignment="1">
      <alignment horizontal="center"/>
    </xf>
    <xf numFmtId="14" fontId="20" fillId="0" borderId="0" xfId="0" applyNumberFormat="1" applyFont="1" applyBorder="1" applyAlignment="1"/>
    <xf numFmtId="0" fontId="22" fillId="0" borderId="15" xfId="0" applyFont="1" applyBorder="1"/>
    <xf numFmtId="0" fontId="22" fillId="0" borderId="1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5" fillId="0" borderId="14" xfId="0" applyFont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3" fontId="13" fillId="2" borderId="5" xfId="1" applyNumberFormat="1" applyFont="1" applyFill="1" applyBorder="1" applyAlignment="1">
      <alignment horizontal="right"/>
    </xf>
    <xf numFmtId="3" fontId="13" fillId="2" borderId="10" xfId="1" applyNumberFormat="1" applyFont="1" applyFill="1" applyBorder="1" applyAlignment="1">
      <alignment horizontal="right"/>
    </xf>
    <xf numFmtId="3" fontId="25" fillId="2" borderId="10" xfId="1" applyNumberFormat="1" applyFont="1" applyFill="1" applyBorder="1" applyAlignment="1">
      <alignment horizontal="right"/>
    </xf>
    <xf numFmtId="3" fontId="14" fillId="2" borderId="10" xfId="1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  <xf numFmtId="3" fontId="20" fillId="0" borderId="15" xfId="0" applyNumberFormat="1" applyFont="1" applyBorder="1"/>
    <xf numFmtId="3" fontId="20" fillId="0" borderId="10" xfId="0" applyNumberFormat="1" applyFont="1" applyBorder="1"/>
    <xf numFmtId="3" fontId="26" fillId="0" borderId="10" xfId="0" applyNumberFormat="1" applyFont="1" applyBorder="1"/>
    <xf numFmtId="3" fontId="27" fillId="0" borderId="10" xfId="0" applyNumberFormat="1" applyFont="1" applyBorder="1"/>
    <xf numFmtId="0" fontId="20" fillId="0" borderId="7" xfId="0" applyFont="1" applyBorder="1"/>
    <xf numFmtId="0" fontId="13" fillId="0" borderId="8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5" xfId="1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center"/>
    </xf>
    <xf numFmtId="3" fontId="13" fillId="2" borderId="15" xfId="0" applyNumberFormat="1" applyFont="1" applyFill="1" applyBorder="1"/>
    <xf numFmtId="3" fontId="25" fillId="2" borderId="10" xfId="0" applyNumberFormat="1" applyFont="1" applyFill="1" applyBorder="1"/>
    <xf numFmtId="3" fontId="14" fillId="2" borderId="10" xfId="0" applyNumberFormat="1" applyFont="1" applyFill="1" applyBorder="1"/>
    <xf numFmtId="0" fontId="20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9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3" fontId="28" fillId="0" borderId="15" xfId="0" applyNumberFormat="1" applyFont="1" applyBorder="1"/>
    <xf numFmtId="0" fontId="20" fillId="0" borderId="6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3" fontId="13" fillId="2" borderId="5" xfId="0" applyNumberFormat="1" applyFont="1" applyFill="1" applyBorder="1"/>
    <xf numFmtId="3" fontId="25" fillId="2" borderId="6" xfId="0" applyNumberFormat="1" applyFont="1" applyFill="1" applyBorder="1"/>
    <xf numFmtId="3" fontId="14" fillId="2" borderId="6" xfId="0" applyNumberFormat="1" applyFont="1" applyFill="1" applyBorder="1"/>
    <xf numFmtId="0" fontId="20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0" fillId="0" borderId="9" xfId="0" applyFont="1" applyBorder="1"/>
    <xf numFmtId="3" fontId="13" fillId="0" borderId="15" xfId="0" applyNumberFormat="1" applyFont="1" applyFill="1" applyBorder="1"/>
    <xf numFmtId="3" fontId="25" fillId="0" borderId="10" xfId="0" applyNumberFormat="1" applyFont="1" applyFill="1" applyBorder="1"/>
    <xf numFmtId="3" fontId="14" fillId="0" borderId="10" xfId="0" applyNumberFormat="1" applyFont="1" applyFill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5" fillId="0" borderId="12" xfId="0" applyFont="1" applyBorder="1" applyAlignment="1"/>
    <xf numFmtId="0" fontId="24" fillId="2" borderId="1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/>
    </xf>
    <xf numFmtId="0" fontId="20" fillId="0" borderId="5" xfId="0" applyFont="1" applyBorder="1"/>
    <xf numFmtId="0" fontId="24" fillId="0" borderId="6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0" fillId="0" borderId="4" xfId="0" applyFont="1" applyBorder="1"/>
    <xf numFmtId="0" fontId="24" fillId="0" borderId="9" xfId="0" applyFont="1" applyFill="1" applyBorder="1" applyAlignment="1">
      <alignment horizontal="center"/>
    </xf>
    <xf numFmtId="0" fontId="20" fillId="0" borderId="6" xfId="0" applyFont="1" applyBorder="1"/>
    <xf numFmtId="4" fontId="13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15" xfId="0" applyNumberFormat="1" applyFont="1" applyFill="1" applyBorder="1"/>
    <xf numFmtId="3" fontId="13" fillId="0" borderId="5" xfId="0" applyNumberFormat="1" applyFont="1" applyFill="1" applyBorder="1"/>
    <xf numFmtId="3" fontId="25" fillId="0" borderId="6" xfId="0" applyNumberFormat="1" applyFont="1" applyFill="1" applyBorder="1"/>
    <xf numFmtId="3" fontId="13" fillId="0" borderId="15" xfId="0" applyNumberFormat="1" applyFont="1" applyBorder="1"/>
    <xf numFmtId="3" fontId="25" fillId="0" borderId="10" xfId="0" applyNumberFormat="1" applyFont="1" applyBorder="1"/>
    <xf numFmtId="3" fontId="14" fillId="0" borderId="10" xfId="0" applyNumberFormat="1" applyFont="1" applyBorder="1"/>
    <xf numFmtId="0" fontId="20" fillId="0" borderId="8" xfId="0" applyFont="1" applyBorder="1"/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23" fillId="0" borderId="10" xfId="0" applyNumberFormat="1" applyFont="1" applyFill="1" applyBorder="1"/>
    <xf numFmtId="49" fontId="13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3" fontId="29" fillId="2" borderId="10" xfId="1" applyNumberFormat="1" applyFont="1" applyFill="1" applyBorder="1" applyAlignment="1">
      <alignment horizontal="right"/>
    </xf>
    <xf numFmtId="3" fontId="29" fillId="2" borderId="10" xfId="0" applyNumberFormat="1" applyFont="1" applyFill="1" applyBorder="1"/>
    <xf numFmtId="3" fontId="29" fillId="0" borderId="10" xfId="0" applyNumberFormat="1" applyFont="1" applyFill="1" applyBorder="1"/>
    <xf numFmtId="3" fontId="29" fillId="0" borderId="10" xfId="0" applyNumberFormat="1" applyFont="1" applyBorder="1"/>
    <xf numFmtId="3" fontId="29" fillId="2" borderId="15" xfId="1" applyNumberFormat="1" applyFont="1" applyFill="1" applyBorder="1" applyAlignment="1">
      <alignment horizontal="right"/>
    </xf>
    <xf numFmtId="3" fontId="23" fillId="0" borderId="15" xfId="0" applyNumberFormat="1" applyFont="1" applyBorder="1"/>
    <xf numFmtId="3" fontId="29" fillId="2" borderId="15" xfId="0" applyNumberFormat="1" applyFont="1" applyFill="1" applyBorder="1"/>
    <xf numFmtId="3" fontId="29" fillId="0" borderId="15" xfId="0" applyNumberFormat="1" applyFont="1" applyFill="1" applyBorder="1"/>
    <xf numFmtId="3" fontId="29" fillId="0" borderId="12" xfId="0" applyNumberFormat="1" applyFont="1" applyBorder="1" applyAlignment="1"/>
    <xf numFmtId="3" fontId="29" fillId="0" borderId="15" xfId="0" applyNumberFormat="1" applyFont="1" applyBorder="1"/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9" xfId="0" applyFont="1" applyBorder="1" applyAlignment="1">
      <alignment wrapText="1"/>
    </xf>
    <xf numFmtId="0" fontId="25" fillId="0" borderId="14" xfId="0" applyFont="1" applyBorder="1" applyAlignment="1"/>
    <xf numFmtId="0" fontId="25" fillId="0" borderId="9" xfId="0" applyFont="1" applyBorder="1" applyAlignment="1"/>
    <xf numFmtId="49" fontId="29" fillId="0" borderId="15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wrapText="1"/>
    </xf>
    <xf numFmtId="0" fontId="29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3" fontId="25" fillId="2" borderId="6" xfId="0" applyNumberFormat="1" applyFont="1" applyFill="1" applyBorder="1" applyAlignment="1">
      <alignment horizontal="right"/>
    </xf>
    <xf numFmtId="3" fontId="13" fillId="2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right"/>
    </xf>
    <xf numFmtId="3" fontId="20" fillId="0" borderId="15" xfId="0" applyNumberFormat="1" applyFont="1" applyBorder="1" applyAlignment="1">
      <alignment horizontal="right"/>
    </xf>
    <xf numFmtId="3" fontId="20" fillId="0" borderId="10" xfId="0" applyNumberFormat="1" applyFont="1" applyBorder="1" applyAlignment="1">
      <alignment horizontal="right"/>
    </xf>
    <xf numFmtId="3" fontId="26" fillId="0" borderId="10" xfId="0" applyNumberFormat="1" applyFont="1" applyBorder="1" applyAlignment="1">
      <alignment horizontal="right"/>
    </xf>
    <xf numFmtId="3" fontId="27" fillId="0" borderId="10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right"/>
    </xf>
    <xf numFmtId="3" fontId="23" fillId="0" borderId="10" xfId="0" applyNumberFormat="1" applyFont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4" fontId="13" fillId="2" borderId="8" xfId="0" applyNumberFormat="1" applyFont="1" applyFill="1" applyBorder="1" applyAlignment="1">
      <alignment horizontal="right"/>
    </xf>
    <xf numFmtId="3" fontId="13" fillId="2" borderId="15" xfId="0" applyNumberFormat="1" applyFont="1" applyFill="1" applyBorder="1" applyAlignment="1">
      <alignment horizontal="right"/>
    </xf>
    <xf numFmtId="3" fontId="25" fillId="2" borderId="10" xfId="0" applyNumberFormat="1" applyFont="1" applyFill="1" applyBorder="1" applyAlignment="1">
      <alignment horizontal="right"/>
    </xf>
    <xf numFmtId="3" fontId="14" fillId="2" borderId="10" xfId="0" applyNumberFormat="1" applyFont="1" applyFill="1" applyBorder="1" applyAlignment="1">
      <alignment horizontal="right"/>
    </xf>
    <xf numFmtId="3" fontId="29" fillId="2" borderId="15" xfId="0" applyNumberFormat="1" applyFont="1" applyFill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>
      <alignment horizontal="right"/>
    </xf>
    <xf numFmtId="0" fontId="13" fillId="2" borderId="10" xfId="0" applyNumberFormat="1" applyFont="1" applyFill="1" applyBorder="1" applyAlignment="1">
      <alignment horizontal="right"/>
    </xf>
    <xf numFmtId="0" fontId="13" fillId="0" borderId="10" xfId="0" applyNumberFormat="1" applyFont="1" applyBorder="1" applyAlignment="1">
      <alignment horizontal="right"/>
    </xf>
    <xf numFmtId="0" fontId="13" fillId="2" borderId="9" xfId="0" applyNumberFormat="1" applyFont="1" applyFill="1" applyBorder="1" applyAlignment="1">
      <alignment horizontal="right"/>
    </xf>
    <xf numFmtId="0" fontId="13" fillId="0" borderId="8" xfId="0" applyNumberFormat="1" applyFont="1" applyBorder="1" applyAlignment="1">
      <alignment horizontal="right"/>
    </xf>
    <xf numFmtId="0" fontId="28" fillId="0" borderId="8" xfId="0" applyNumberFormat="1" applyFont="1" applyBorder="1" applyAlignment="1">
      <alignment horizontal="right"/>
    </xf>
    <xf numFmtId="3" fontId="28" fillId="0" borderId="15" xfId="0" applyNumberFormat="1" applyFont="1" applyBorder="1" applyAlignment="1">
      <alignment horizontal="right"/>
    </xf>
    <xf numFmtId="0" fontId="20" fillId="2" borderId="8" xfId="0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0" fontId="20" fillId="0" borderId="9" xfId="0" applyFont="1" applyBorder="1" applyAlignment="1">
      <alignment horizontal="right"/>
    </xf>
    <xf numFmtId="3" fontId="13" fillId="0" borderId="15" xfId="0" applyNumberFormat="1" applyFont="1" applyFill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0" fontId="24" fillId="2" borderId="9" xfId="0" applyFont="1" applyFill="1" applyBorder="1" applyAlignment="1">
      <alignment horizontal="right"/>
    </xf>
    <xf numFmtId="0" fontId="24" fillId="0" borderId="8" xfId="0" applyFont="1" applyFill="1" applyBorder="1" applyAlignment="1">
      <alignment horizontal="right"/>
    </xf>
    <xf numFmtId="0" fontId="24" fillId="0" borderId="9" xfId="0" applyFont="1" applyFill="1" applyBorder="1" applyAlignment="1">
      <alignment horizontal="right"/>
    </xf>
    <xf numFmtId="3" fontId="23" fillId="0" borderId="10" xfId="0" applyNumberFormat="1" applyFont="1" applyFill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3" fontId="26" fillId="0" borderId="6" xfId="0" applyNumberFormat="1" applyFont="1" applyBorder="1" applyAlignment="1">
      <alignment horizontal="right"/>
    </xf>
    <xf numFmtId="4" fontId="13" fillId="2" borderId="9" xfId="0" applyNumberFormat="1" applyFont="1" applyFill="1" applyBorder="1" applyAlignment="1">
      <alignment horizontal="right"/>
    </xf>
    <xf numFmtId="0" fontId="20" fillId="2" borderId="9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right"/>
    </xf>
    <xf numFmtId="3" fontId="20" fillId="0" borderId="15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3" fontId="13" fillId="0" borderId="15" xfId="0" applyNumberFormat="1" applyFont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20" fillId="0" borderId="0" xfId="0" applyFont="1" applyBorder="1"/>
    <xf numFmtId="0" fontId="13" fillId="0" borderId="0" xfId="0" applyFont="1" applyFill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/>
    </xf>
    <xf numFmtId="3" fontId="23" fillId="0" borderId="2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13" fillId="0" borderId="10" xfId="0" applyFont="1" applyBorder="1"/>
    <xf numFmtId="3" fontId="13" fillId="0" borderId="10" xfId="0" applyNumberFormat="1" applyFont="1" applyBorder="1"/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0" xfId="0" applyBorder="1"/>
    <xf numFmtId="0" fontId="29" fillId="0" borderId="10" xfId="0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right"/>
    </xf>
    <xf numFmtId="3" fontId="29" fillId="0" borderId="5" xfId="0" applyNumberFormat="1" applyFont="1" applyFill="1" applyBorder="1" applyAlignment="1">
      <alignment horizontal="right"/>
    </xf>
    <xf numFmtId="0" fontId="29" fillId="0" borderId="15" xfId="0" applyFont="1" applyBorder="1" applyAlignment="1">
      <alignment horizontal="center" vertical="center"/>
    </xf>
    <xf numFmtId="3" fontId="0" fillId="0" borderId="0" xfId="0" applyNumberFormat="1"/>
    <xf numFmtId="3" fontId="29" fillId="0" borderId="10" xfId="0" applyNumberFormat="1" applyFont="1" applyFill="1" applyBorder="1" applyAlignment="1">
      <alignment horizontal="right"/>
    </xf>
    <xf numFmtId="3" fontId="29" fillId="0" borderId="10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0" fillId="0" borderId="0" xfId="0" applyFont="1"/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14" fillId="0" borderId="15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8" fillId="0" borderId="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4" fontId="13" fillId="0" borderId="13" xfId="0" applyNumberFormat="1" applyFont="1" applyBorder="1" applyAlignment="1">
      <alignment horizontal="center"/>
    </xf>
  </cellXfs>
  <cellStyles count="2">
    <cellStyle name="Comma_Sheet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31" workbookViewId="0">
      <selection activeCell="O14" sqref="O14"/>
    </sheetView>
  </sheetViews>
  <sheetFormatPr defaultRowHeight="13.2" x14ac:dyDescent="0.25"/>
  <cols>
    <col min="1" max="1" width="4.44140625" customWidth="1"/>
    <col min="2" max="2" width="25.6640625" bestFit="1" customWidth="1"/>
    <col min="3" max="3" width="7.109375" bestFit="1" customWidth="1"/>
    <col min="4" max="4" width="10.88671875" bestFit="1" customWidth="1"/>
    <col min="5" max="5" width="10.109375" bestFit="1" customWidth="1"/>
    <col min="6" max="6" width="10.109375" customWidth="1"/>
    <col min="7" max="11" width="8.77734375" bestFit="1" customWidth="1"/>
    <col min="12" max="12" width="11.77734375" customWidth="1"/>
  </cols>
  <sheetData>
    <row r="1" spans="1:14" x14ac:dyDescent="0.25">
      <c r="A1" s="3" t="s">
        <v>0</v>
      </c>
      <c r="B1" s="1"/>
      <c r="C1" s="1"/>
    </row>
    <row r="2" spans="1:14" x14ac:dyDescent="0.25">
      <c r="A2" s="3" t="s">
        <v>2</v>
      </c>
      <c r="B2" s="1"/>
      <c r="C2" s="1"/>
    </row>
    <row r="3" spans="1:14" x14ac:dyDescent="0.25">
      <c r="A3" s="3" t="s">
        <v>4</v>
      </c>
      <c r="B3" s="1"/>
      <c r="C3" s="1"/>
    </row>
    <row r="4" spans="1:14" x14ac:dyDescent="0.25">
      <c r="A4" s="3"/>
      <c r="B4" s="1"/>
      <c r="C4" s="1"/>
    </row>
    <row r="5" spans="1:14" x14ac:dyDescent="0.25">
      <c r="A5" s="367" t="s">
        <v>43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"/>
      <c r="N5" s="3"/>
    </row>
    <row r="6" spans="1:14" x14ac:dyDescent="0.25">
      <c r="A6" s="368" t="s">
        <v>34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</row>
    <row r="7" spans="1:14" ht="15.6" x14ac:dyDescent="0.3">
      <c r="A7" s="4"/>
      <c r="B7" s="2"/>
      <c r="C7" s="2"/>
      <c r="D7" s="33"/>
      <c r="L7" s="125" t="s">
        <v>57</v>
      </c>
    </row>
    <row r="8" spans="1:14" s="92" customFormat="1" ht="36" x14ac:dyDescent="0.25">
      <c r="A8" s="94" t="s">
        <v>45</v>
      </c>
      <c r="B8" s="89" t="s">
        <v>3</v>
      </c>
      <c r="C8" s="90" t="s">
        <v>42</v>
      </c>
      <c r="D8" s="91" t="s">
        <v>41</v>
      </c>
      <c r="E8" s="93" t="s">
        <v>44</v>
      </c>
      <c r="F8" s="93" t="s">
        <v>46</v>
      </c>
      <c r="G8" s="93" t="s">
        <v>52</v>
      </c>
      <c r="H8" s="117" t="s">
        <v>60</v>
      </c>
      <c r="I8" s="117" t="s">
        <v>53</v>
      </c>
      <c r="J8" s="117" t="s">
        <v>54</v>
      </c>
      <c r="K8" s="117" t="s">
        <v>55</v>
      </c>
      <c r="L8" s="118" t="s">
        <v>56</v>
      </c>
    </row>
    <row r="9" spans="1:14" x14ac:dyDescent="0.25">
      <c r="A9" s="59">
        <v>0</v>
      </c>
      <c r="B9" s="59">
        <v>1</v>
      </c>
      <c r="C9" s="59">
        <v>2</v>
      </c>
      <c r="D9" s="30">
        <v>3</v>
      </c>
      <c r="E9" s="95">
        <v>4</v>
      </c>
      <c r="F9" s="95"/>
      <c r="G9" s="95">
        <v>5</v>
      </c>
      <c r="H9" s="119"/>
      <c r="I9" s="119"/>
      <c r="J9" s="119"/>
      <c r="K9" s="119"/>
      <c r="L9" s="119"/>
    </row>
    <row r="10" spans="1:14" x14ac:dyDescent="0.25">
      <c r="A10" s="365" t="s">
        <v>23</v>
      </c>
      <c r="B10" s="366"/>
      <c r="C10" s="366"/>
      <c r="D10" s="78"/>
      <c r="G10" s="88"/>
      <c r="H10" s="116"/>
      <c r="I10" s="116"/>
      <c r="J10" s="116"/>
      <c r="K10" s="116"/>
      <c r="L10" s="120"/>
    </row>
    <row r="11" spans="1:14" x14ac:dyDescent="0.25">
      <c r="A11" s="96">
        <v>1</v>
      </c>
      <c r="B11" s="97" t="s">
        <v>5</v>
      </c>
      <c r="C11" s="98"/>
      <c r="D11" s="79">
        <f t="shared" ref="D11:L11" si="0">SUM(D12:D15)</f>
        <v>26939450</v>
      </c>
      <c r="E11" s="36">
        <f t="shared" si="0"/>
        <v>2244954.1666666665</v>
      </c>
      <c r="F11" s="36">
        <f t="shared" si="0"/>
        <v>6734862.5</v>
      </c>
      <c r="G11" s="36">
        <f t="shared" si="0"/>
        <v>2254250</v>
      </c>
      <c r="H11" s="36">
        <f t="shared" si="0"/>
        <v>0</v>
      </c>
      <c r="I11" s="36">
        <f t="shared" si="0"/>
        <v>0</v>
      </c>
      <c r="J11" s="36">
        <f t="shared" si="0"/>
        <v>0</v>
      </c>
      <c r="K11" s="36">
        <f t="shared" si="0"/>
        <v>0</v>
      </c>
      <c r="L11" s="36">
        <f t="shared" si="0"/>
        <v>2254250</v>
      </c>
    </row>
    <row r="12" spans="1:14" x14ac:dyDescent="0.25">
      <c r="A12" s="99"/>
      <c r="B12" s="100" t="s">
        <v>1</v>
      </c>
      <c r="C12" s="26">
        <v>10</v>
      </c>
      <c r="D12" s="73">
        <v>23532000</v>
      </c>
      <c r="E12" s="38">
        <f>D12*1/12</f>
        <v>1961000</v>
      </c>
      <c r="F12" s="38">
        <f>E12*3</f>
        <v>5883000</v>
      </c>
      <c r="G12" s="38">
        <v>1961000</v>
      </c>
      <c r="H12" s="122"/>
      <c r="I12" s="122"/>
      <c r="J12" s="122"/>
      <c r="K12" s="122"/>
      <c r="L12" s="122">
        <f>G12+H12+I12+J12+K12</f>
        <v>1961000</v>
      </c>
    </row>
    <row r="13" spans="1:14" x14ac:dyDescent="0.25">
      <c r="A13" s="99"/>
      <c r="B13" s="42"/>
      <c r="C13" s="26">
        <v>20</v>
      </c>
      <c r="D13" s="73">
        <v>3344150</v>
      </c>
      <c r="E13" s="38">
        <f t="shared" ref="E13:E15" si="1">D13*1/12</f>
        <v>278679.16666666669</v>
      </c>
      <c r="F13" s="38">
        <f t="shared" ref="F13:F15" si="2">E13*3</f>
        <v>836037.5</v>
      </c>
      <c r="G13" s="38">
        <v>278670</v>
      </c>
      <c r="H13" s="122"/>
      <c r="I13" s="122"/>
      <c r="J13" s="122"/>
      <c r="K13" s="122"/>
      <c r="L13" s="122">
        <f t="shared" ref="L13:L15" si="3">G13+H13+I13+J13+K13</f>
        <v>278670</v>
      </c>
    </row>
    <row r="14" spans="1:14" x14ac:dyDescent="0.25">
      <c r="A14" s="99"/>
      <c r="B14" s="42"/>
      <c r="C14" s="101">
        <v>59</v>
      </c>
      <c r="D14" s="73">
        <v>175000</v>
      </c>
      <c r="E14" s="38">
        <f t="shared" si="1"/>
        <v>14583.333333333334</v>
      </c>
      <c r="F14" s="38">
        <f t="shared" si="2"/>
        <v>43750</v>
      </c>
      <c r="G14" s="38">
        <v>14580</v>
      </c>
      <c r="H14" s="122"/>
      <c r="I14" s="122"/>
      <c r="J14" s="122"/>
      <c r="K14" s="122"/>
      <c r="L14" s="122">
        <f t="shared" si="3"/>
        <v>14580</v>
      </c>
    </row>
    <row r="15" spans="1:14" x14ac:dyDescent="0.25">
      <c r="A15" s="99"/>
      <c r="B15" s="42"/>
      <c r="C15" s="101">
        <v>85</v>
      </c>
      <c r="D15" s="73">
        <v>-111700</v>
      </c>
      <c r="E15" s="38">
        <f t="shared" si="1"/>
        <v>-9308.3333333333339</v>
      </c>
      <c r="F15" s="38">
        <f t="shared" si="2"/>
        <v>-27925</v>
      </c>
      <c r="G15" s="38"/>
      <c r="H15" s="122"/>
      <c r="I15" s="122"/>
      <c r="J15" s="122"/>
      <c r="K15" s="122"/>
      <c r="L15" s="122">
        <f t="shared" si="3"/>
        <v>0</v>
      </c>
    </row>
    <row r="16" spans="1:14" x14ac:dyDescent="0.25">
      <c r="A16" s="102">
        <v>2</v>
      </c>
      <c r="B16" s="103" t="s">
        <v>6</v>
      </c>
      <c r="C16" s="98"/>
      <c r="D16" s="80">
        <f>D17+D18+D19</f>
        <v>2286550</v>
      </c>
      <c r="E16" s="80">
        <f t="shared" ref="E16:L16" si="4">E17+E18+E19</f>
        <v>190545.83333333334</v>
      </c>
      <c r="F16" s="80">
        <f t="shared" si="4"/>
        <v>571637.5</v>
      </c>
      <c r="G16" s="36">
        <f t="shared" si="4"/>
        <v>100000</v>
      </c>
      <c r="H16" s="36">
        <f t="shared" si="4"/>
        <v>0</v>
      </c>
      <c r="I16" s="36">
        <f t="shared" si="4"/>
        <v>0</v>
      </c>
      <c r="J16" s="36">
        <f t="shared" si="4"/>
        <v>0</v>
      </c>
      <c r="K16" s="36">
        <f t="shared" si="4"/>
        <v>0</v>
      </c>
      <c r="L16" s="36">
        <f t="shared" si="4"/>
        <v>100000</v>
      </c>
    </row>
    <row r="17" spans="1:12" x14ac:dyDescent="0.25">
      <c r="A17" s="104"/>
      <c r="B17" s="5" t="s">
        <v>21</v>
      </c>
      <c r="C17" s="26">
        <v>20</v>
      </c>
      <c r="D17" s="73">
        <v>2041000</v>
      </c>
      <c r="E17" s="38">
        <f>D17*1/12</f>
        <v>170083.33333333334</v>
      </c>
      <c r="F17" s="38">
        <f>E17*3</f>
        <v>510250</v>
      </c>
      <c r="G17" s="38">
        <v>100000</v>
      </c>
      <c r="H17" s="122"/>
      <c r="I17" s="122"/>
      <c r="J17" s="122"/>
      <c r="K17" s="122"/>
      <c r="L17" s="122">
        <f>G17+H17+I17+J17+K17</f>
        <v>100000</v>
      </c>
    </row>
    <row r="18" spans="1:12" x14ac:dyDescent="0.25">
      <c r="A18" s="104"/>
      <c r="B18" s="5"/>
      <c r="C18" s="101">
        <v>55</v>
      </c>
      <c r="D18" s="73">
        <v>270000</v>
      </c>
      <c r="E18" s="38">
        <f t="shared" ref="E18:E19" si="5">D18*1/12</f>
        <v>22500</v>
      </c>
      <c r="F18" s="38">
        <f t="shared" ref="F18:F19" si="6">E18*3</f>
        <v>67500</v>
      </c>
      <c r="G18" s="38"/>
      <c r="H18" s="122"/>
      <c r="I18" s="122"/>
      <c r="J18" s="122"/>
      <c r="K18" s="122"/>
      <c r="L18" s="122">
        <f t="shared" ref="L18:L19" si="7">G18+H18+I18+J18+K18</f>
        <v>0</v>
      </c>
    </row>
    <row r="19" spans="1:12" x14ac:dyDescent="0.25">
      <c r="A19" s="105"/>
      <c r="B19" s="7"/>
      <c r="C19" s="101">
        <v>85</v>
      </c>
      <c r="D19" s="73">
        <v>-24450</v>
      </c>
      <c r="E19" s="38">
        <f t="shared" si="5"/>
        <v>-2037.5</v>
      </c>
      <c r="F19" s="38">
        <f t="shared" si="6"/>
        <v>-6112.5</v>
      </c>
      <c r="G19" s="38"/>
      <c r="H19" s="122"/>
      <c r="I19" s="122"/>
      <c r="J19" s="122"/>
      <c r="K19" s="122"/>
      <c r="L19" s="122">
        <f t="shared" si="7"/>
        <v>0</v>
      </c>
    </row>
    <row r="20" spans="1:12" x14ac:dyDescent="0.25">
      <c r="A20" s="5">
        <v>3</v>
      </c>
      <c r="B20" s="9" t="s">
        <v>7</v>
      </c>
      <c r="C20" s="32"/>
      <c r="D20" s="81">
        <f t="shared" ref="D20:L20" si="8">SUM(D21:D21)</f>
        <v>330000</v>
      </c>
      <c r="E20" s="81">
        <f t="shared" si="8"/>
        <v>27500</v>
      </c>
      <c r="F20" s="81">
        <f t="shared" si="8"/>
        <v>82500</v>
      </c>
      <c r="G20" s="37">
        <f t="shared" si="8"/>
        <v>27500</v>
      </c>
      <c r="H20" s="37">
        <f t="shared" si="8"/>
        <v>0</v>
      </c>
      <c r="I20" s="37">
        <f t="shared" si="8"/>
        <v>0</v>
      </c>
      <c r="J20" s="37">
        <f t="shared" si="8"/>
        <v>0</v>
      </c>
      <c r="K20" s="37">
        <f t="shared" si="8"/>
        <v>0</v>
      </c>
      <c r="L20" s="37">
        <f t="shared" si="8"/>
        <v>27500</v>
      </c>
    </row>
    <row r="21" spans="1:12" x14ac:dyDescent="0.25">
      <c r="A21" s="61"/>
      <c r="B21" s="6" t="s">
        <v>14</v>
      </c>
      <c r="C21" s="16">
        <v>20</v>
      </c>
      <c r="D21" s="73">
        <v>330000</v>
      </c>
      <c r="E21" s="38">
        <f>D21*1/12</f>
        <v>27500</v>
      </c>
      <c r="F21" s="38">
        <f>E21*3</f>
        <v>82500</v>
      </c>
      <c r="G21" s="38">
        <v>27500</v>
      </c>
      <c r="H21" s="122"/>
      <c r="I21" s="122"/>
      <c r="J21" s="122"/>
      <c r="K21" s="122"/>
      <c r="L21" s="122">
        <f>G21+H21+I21+J21+K21</f>
        <v>27500</v>
      </c>
    </row>
    <row r="22" spans="1:12" x14ac:dyDescent="0.25">
      <c r="A22" s="62">
        <v>4</v>
      </c>
      <c r="B22" s="10" t="s">
        <v>8</v>
      </c>
      <c r="C22" s="17"/>
      <c r="D22" s="81">
        <f t="shared" ref="D22:L22" si="9">SUM(D23:D23)</f>
        <v>516000</v>
      </c>
      <c r="E22" s="81">
        <f t="shared" si="9"/>
        <v>43000</v>
      </c>
      <c r="F22" s="81">
        <f t="shared" si="9"/>
        <v>129000</v>
      </c>
      <c r="G22" s="37">
        <f t="shared" si="9"/>
        <v>43000</v>
      </c>
      <c r="H22" s="37">
        <f t="shared" si="9"/>
        <v>0</v>
      </c>
      <c r="I22" s="37">
        <f t="shared" si="9"/>
        <v>0</v>
      </c>
      <c r="J22" s="37">
        <f t="shared" si="9"/>
        <v>0</v>
      </c>
      <c r="K22" s="37">
        <f t="shared" si="9"/>
        <v>0</v>
      </c>
      <c r="L22" s="37">
        <f t="shared" si="9"/>
        <v>43000</v>
      </c>
    </row>
    <row r="23" spans="1:12" x14ac:dyDescent="0.25">
      <c r="A23" s="5"/>
      <c r="B23" s="5" t="s">
        <v>15</v>
      </c>
      <c r="C23" s="18">
        <v>20</v>
      </c>
      <c r="D23" s="73">
        <v>516000</v>
      </c>
      <c r="E23" s="38">
        <f>D23*1/12</f>
        <v>43000</v>
      </c>
      <c r="F23" s="38">
        <f>E23*3</f>
        <v>129000</v>
      </c>
      <c r="G23" s="38">
        <v>43000</v>
      </c>
      <c r="H23" s="122"/>
      <c r="I23" s="122"/>
      <c r="J23" s="122"/>
      <c r="K23" s="122"/>
      <c r="L23" s="122">
        <f>G23+H23+I23+J23+K23</f>
        <v>43000</v>
      </c>
    </row>
    <row r="24" spans="1:12" x14ac:dyDescent="0.25">
      <c r="A24" s="63">
        <v>5</v>
      </c>
      <c r="B24" s="10" t="s">
        <v>27</v>
      </c>
      <c r="C24" s="21"/>
      <c r="D24" s="81">
        <f t="shared" ref="D24:L25" si="10">D25</f>
        <v>4087000</v>
      </c>
      <c r="E24" s="81">
        <f t="shared" si="10"/>
        <v>340583.33333333331</v>
      </c>
      <c r="F24" s="81">
        <f t="shared" si="10"/>
        <v>1021750</v>
      </c>
      <c r="G24" s="37">
        <f t="shared" si="10"/>
        <v>0</v>
      </c>
      <c r="H24" s="37">
        <f t="shared" si="10"/>
        <v>0</v>
      </c>
      <c r="I24" s="37">
        <f t="shared" si="10"/>
        <v>0</v>
      </c>
      <c r="J24" s="37">
        <f t="shared" si="10"/>
        <v>0</v>
      </c>
      <c r="K24" s="37">
        <f t="shared" si="10"/>
        <v>0</v>
      </c>
      <c r="L24" s="37">
        <f t="shared" si="10"/>
        <v>0</v>
      </c>
    </row>
    <row r="25" spans="1:12" x14ac:dyDescent="0.25">
      <c r="A25" s="64"/>
      <c r="B25" s="5" t="s">
        <v>28</v>
      </c>
      <c r="C25" s="31">
        <v>57</v>
      </c>
      <c r="D25" s="73">
        <f t="shared" si="10"/>
        <v>4087000</v>
      </c>
      <c r="E25" s="73">
        <f t="shared" si="10"/>
        <v>340583.33333333331</v>
      </c>
      <c r="F25" s="73">
        <f t="shared" si="10"/>
        <v>1021750</v>
      </c>
      <c r="G25" s="38">
        <f t="shared" si="10"/>
        <v>0</v>
      </c>
      <c r="H25" s="38">
        <f t="shared" si="10"/>
        <v>0</v>
      </c>
      <c r="I25" s="38">
        <f t="shared" si="10"/>
        <v>0</v>
      </c>
      <c r="J25" s="38">
        <f t="shared" si="10"/>
        <v>0</v>
      </c>
      <c r="K25" s="38">
        <f t="shared" si="10"/>
        <v>0</v>
      </c>
      <c r="L25" s="38">
        <f t="shared" si="10"/>
        <v>0</v>
      </c>
    </row>
    <row r="26" spans="1:12" x14ac:dyDescent="0.25">
      <c r="A26" s="65"/>
      <c r="B26" s="56" t="s">
        <v>37</v>
      </c>
      <c r="C26" s="44" t="s">
        <v>30</v>
      </c>
      <c r="D26" s="82">
        <v>4087000</v>
      </c>
      <c r="E26" s="38">
        <f>D26*1/12</f>
        <v>340583.33333333331</v>
      </c>
      <c r="F26" s="38">
        <f>E26*3</f>
        <v>1021750</v>
      </c>
      <c r="G26" s="38"/>
      <c r="H26" s="122"/>
      <c r="I26" s="122"/>
      <c r="J26" s="122"/>
      <c r="K26" s="122"/>
      <c r="L26" s="122">
        <f>G26+H26+I26+J26+K26</f>
        <v>0</v>
      </c>
    </row>
    <row r="27" spans="1:12" x14ac:dyDescent="0.25">
      <c r="A27" s="62">
        <v>6</v>
      </c>
      <c r="B27" s="10" t="s">
        <v>12</v>
      </c>
      <c r="C27" s="32"/>
      <c r="D27" s="81">
        <f t="shared" ref="D27:L27" si="11">SUM(D28:D28)</f>
        <v>161000</v>
      </c>
      <c r="E27" s="81">
        <f t="shared" si="11"/>
        <v>13416.666666666666</v>
      </c>
      <c r="F27" s="81">
        <f t="shared" si="11"/>
        <v>40250</v>
      </c>
      <c r="G27" s="37">
        <f t="shared" si="11"/>
        <v>0</v>
      </c>
      <c r="H27" s="37">
        <f t="shared" si="11"/>
        <v>0</v>
      </c>
      <c r="I27" s="37">
        <f t="shared" si="11"/>
        <v>0</v>
      </c>
      <c r="J27" s="37">
        <f t="shared" si="11"/>
        <v>0</v>
      </c>
      <c r="K27" s="37">
        <f t="shared" si="11"/>
        <v>0</v>
      </c>
      <c r="L27" s="37">
        <f t="shared" si="11"/>
        <v>0</v>
      </c>
    </row>
    <row r="28" spans="1:12" x14ac:dyDescent="0.25">
      <c r="A28" s="66"/>
      <c r="B28" s="8" t="s">
        <v>40</v>
      </c>
      <c r="C28" s="16">
        <v>20</v>
      </c>
      <c r="D28" s="73">
        <v>161000</v>
      </c>
      <c r="E28" s="38">
        <f>D28*1/12</f>
        <v>13416.666666666666</v>
      </c>
      <c r="F28" s="38">
        <f>E28*3</f>
        <v>40250</v>
      </c>
      <c r="G28" s="38"/>
      <c r="H28" s="122"/>
      <c r="I28" s="122"/>
      <c r="J28" s="122"/>
      <c r="K28" s="122"/>
      <c r="L28" s="122">
        <f>G28+H28+I28+J28+K28</f>
        <v>0</v>
      </c>
    </row>
    <row r="29" spans="1:12" x14ac:dyDescent="0.25">
      <c r="A29" s="64">
        <v>7</v>
      </c>
      <c r="B29" s="9" t="s">
        <v>10</v>
      </c>
      <c r="C29" s="29"/>
      <c r="D29" s="83">
        <f t="shared" ref="D29:L29" si="12">SUM(D30:D31)</f>
        <v>4416000</v>
      </c>
      <c r="E29" s="83">
        <f t="shared" si="12"/>
        <v>368000</v>
      </c>
      <c r="F29" s="83">
        <f t="shared" si="12"/>
        <v>1104000</v>
      </c>
      <c r="G29" s="39">
        <f t="shared" si="12"/>
        <v>0</v>
      </c>
      <c r="H29" s="37">
        <f t="shared" si="12"/>
        <v>0</v>
      </c>
      <c r="I29" s="37">
        <f t="shared" si="12"/>
        <v>0</v>
      </c>
      <c r="J29" s="37">
        <f t="shared" si="12"/>
        <v>0</v>
      </c>
      <c r="K29" s="37">
        <f t="shared" si="12"/>
        <v>0</v>
      </c>
      <c r="L29" s="37">
        <f t="shared" si="12"/>
        <v>0</v>
      </c>
    </row>
    <row r="30" spans="1:12" x14ac:dyDescent="0.25">
      <c r="A30" s="64"/>
      <c r="B30" s="6" t="s">
        <v>19</v>
      </c>
      <c r="C30" s="19">
        <v>20</v>
      </c>
      <c r="D30" s="73">
        <v>16000</v>
      </c>
      <c r="E30" s="38">
        <f>D30*1/12</f>
        <v>1333.3333333333333</v>
      </c>
      <c r="F30" s="38">
        <f>E30*3</f>
        <v>4000</v>
      </c>
      <c r="G30" s="38"/>
      <c r="H30" s="122"/>
      <c r="I30" s="122"/>
      <c r="J30" s="122"/>
      <c r="K30" s="122"/>
      <c r="L30" s="122">
        <f>G30+H30+I30+J30+K30</f>
        <v>0</v>
      </c>
    </row>
    <row r="31" spans="1:12" x14ac:dyDescent="0.25">
      <c r="A31" s="64"/>
      <c r="B31" s="5" t="s">
        <v>17</v>
      </c>
      <c r="C31" s="19">
        <v>59</v>
      </c>
      <c r="D31" s="73">
        <v>4400000</v>
      </c>
      <c r="E31" s="38">
        <f>D31*1/12</f>
        <v>366666.66666666669</v>
      </c>
      <c r="F31" s="38">
        <f>E31*3</f>
        <v>1100000</v>
      </c>
      <c r="G31" s="38"/>
      <c r="H31" s="122"/>
      <c r="I31" s="122"/>
      <c r="J31" s="122"/>
      <c r="K31" s="122"/>
      <c r="L31" s="122">
        <f>G31+H31+I31+J31+K31</f>
        <v>0</v>
      </c>
    </row>
    <row r="32" spans="1:12" x14ac:dyDescent="0.25">
      <c r="A32" s="63"/>
      <c r="B32" s="24"/>
      <c r="C32" s="35"/>
      <c r="D32" s="84">
        <f t="shared" ref="D32:G32" si="13">SUM(D33:D37)</f>
        <v>38872150</v>
      </c>
      <c r="E32" s="84">
        <f t="shared" si="13"/>
        <v>3239345.8333333335</v>
      </c>
      <c r="F32" s="84">
        <f t="shared" ref="F32" si="14">SUM(F33:F37)</f>
        <v>9718037.5</v>
      </c>
      <c r="G32" s="40">
        <f t="shared" si="13"/>
        <v>2424750</v>
      </c>
      <c r="H32" s="40">
        <f t="shared" ref="H32:L32" si="15">SUM(H33:H37)</f>
        <v>0</v>
      </c>
      <c r="I32" s="40">
        <f t="shared" si="15"/>
        <v>0</v>
      </c>
      <c r="J32" s="40">
        <f t="shared" si="15"/>
        <v>0</v>
      </c>
      <c r="K32" s="40">
        <f t="shared" si="15"/>
        <v>0</v>
      </c>
      <c r="L32" s="40">
        <f t="shared" si="15"/>
        <v>2424750</v>
      </c>
    </row>
    <row r="33" spans="1:12" x14ac:dyDescent="0.25">
      <c r="A33" s="64"/>
      <c r="B33" s="11"/>
      <c r="C33" s="23">
        <v>10</v>
      </c>
      <c r="D33" s="84">
        <f t="shared" ref="D33:G33" si="16">D12</f>
        <v>23532000</v>
      </c>
      <c r="E33" s="84">
        <f t="shared" si="16"/>
        <v>1961000</v>
      </c>
      <c r="F33" s="84">
        <f t="shared" ref="F33" si="17">F12</f>
        <v>5883000</v>
      </c>
      <c r="G33" s="40">
        <f t="shared" si="16"/>
        <v>1961000</v>
      </c>
      <c r="H33" s="40">
        <f t="shared" ref="H33:L33" si="18">H12</f>
        <v>0</v>
      </c>
      <c r="I33" s="40">
        <f t="shared" si="18"/>
        <v>0</v>
      </c>
      <c r="J33" s="40">
        <f t="shared" si="18"/>
        <v>0</v>
      </c>
      <c r="K33" s="40">
        <f t="shared" si="18"/>
        <v>0</v>
      </c>
      <c r="L33" s="40">
        <f t="shared" si="18"/>
        <v>1961000</v>
      </c>
    </row>
    <row r="34" spans="1:12" x14ac:dyDescent="0.25">
      <c r="A34" s="64"/>
      <c r="B34" s="11" t="s">
        <v>24</v>
      </c>
      <c r="C34" s="23">
        <v>20</v>
      </c>
      <c r="D34" s="84">
        <f t="shared" ref="D34:G34" si="19">D13+D17+D21+D23+D28+D30</f>
        <v>6408150</v>
      </c>
      <c r="E34" s="84">
        <f t="shared" si="19"/>
        <v>534012.5</v>
      </c>
      <c r="F34" s="84">
        <f t="shared" ref="F34" si="20">F13+F17+F21+F23+F28+F30</f>
        <v>1602037.5</v>
      </c>
      <c r="G34" s="40">
        <f t="shared" si="19"/>
        <v>449170</v>
      </c>
      <c r="H34" s="40">
        <f t="shared" ref="H34:L34" si="21">H13+H17+H21+H23+H28+H30</f>
        <v>0</v>
      </c>
      <c r="I34" s="40">
        <f t="shared" si="21"/>
        <v>0</v>
      </c>
      <c r="J34" s="40">
        <f t="shared" si="21"/>
        <v>0</v>
      </c>
      <c r="K34" s="40">
        <f t="shared" si="21"/>
        <v>0</v>
      </c>
      <c r="L34" s="40">
        <f t="shared" si="21"/>
        <v>449170</v>
      </c>
    </row>
    <row r="35" spans="1:12" x14ac:dyDescent="0.25">
      <c r="A35" s="64"/>
      <c r="B35" s="11" t="s">
        <v>39</v>
      </c>
      <c r="C35" s="23">
        <v>55</v>
      </c>
      <c r="D35" s="84">
        <f t="shared" ref="D35:G35" si="22">D18</f>
        <v>270000</v>
      </c>
      <c r="E35" s="84">
        <f t="shared" si="22"/>
        <v>22500</v>
      </c>
      <c r="F35" s="84">
        <f t="shared" ref="F35" si="23">F18</f>
        <v>67500</v>
      </c>
      <c r="G35" s="40">
        <f t="shared" si="22"/>
        <v>0</v>
      </c>
      <c r="H35" s="40">
        <f t="shared" ref="H35:L35" si="24">H18</f>
        <v>0</v>
      </c>
      <c r="I35" s="40">
        <f t="shared" si="24"/>
        <v>0</v>
      </c>
      <c r="J35" s="40">
        <f t="shared" si="24"/>
        <v>0</v>
      </c>
      <c r="K35" s="40">
        <f t="shared" si="24"/>
        <v>0</v>
      </c>
      <c r="L35" s="40">
        <f t="shared" si="24"/>
        <v>0</v>
      </c>
    </row>
    <row r="36" spans="1:12" x14ac:dyDescent="0.25">
      <c r="A36" s="64"/>
      <c r="B36" s="11" t="s">
        <v>38</v>
      </c>
      <c r="C36" s="23">
        <v>57</v>
      </c>
      <c r="D36" s="84">
        <f t="shared" ref="D36:G36" si="25">D25</f>
        <v>4087000</v>
      </c>
      <c r="E36" s="84">
        <f t="shared" si="25"/>
        <v>340583.33333333331</v>
      </c>
      <c r="F36" s="84">
        <f t="shared" ref="F36" si="26">F25</f>
        <v>1021750</v>
      </c>
      <c r="G36" s="40">
        <f t="shared" si="25"/>
        <v>0</v>
      </c>
      <c r="H36" s="40">
        <f t="shared" ref="H36:L36" si="27">H25</f>
        <v>0</v>
      </c>
      <c r="I36" s="40">
        <f t="shared" si="27"/>
        <v>0</v>
      </c>
      <c r="J36" s="40">
        <f t="shared" si="27"/>
        <v>0</v>
      </c>
      <c r="K36" s="40">
        <f t="shared" si="27"/>
        <v>0</v>
      </c>
      <c r="L36" s="40">
        <f t="shared" si="27"/>
        <v>0</v>
      </c>
    </row>
    <row r="37" spans="1:12" x14ac:dyDescent="0.25">
      <c r="A37" s="64"/>
      <c r="B37" s="11"/>
      <c r="C37" s="23">
        <v>59</v>
      </c>
      <c r="D37" s="84">
        <f t="shared" ref="D37:G37" si="28">D14+D31</f>
        <v>4575000</v>
      </c>
      <c r="E37" s="84">
        <f t="shared" si="28"/>
        <v>381250</v>
      </c>
      <c r="F37" s="84">
        <f t="shared" ref="F37" si="29">F14+F31</f>
        <v>1143750</v>
      </c>
      <c r="G37" s="40">
        <f t="shared" si="28"/>
        <v>14580</v>
      </c>
      <c r="H37" s="40">
        <f t="shared" ref="H37:L37" si="30">H14+H31</f>
        <v>0</v>
      </c>
      <c r="I37" s="40">
        <f t="shared" si="30"/>
        <v>0</v>
      </c>
      <c r="J37" s="40">
        <f t="shared" si="30"/>
        <v>0</v>
      </c>
      <c r="K37" s="40">
        <f t="shared" si="30"/>
        <v>0</v>
      </c>
      <c r="L37" s="40">
        <f t="shared" si="30"/>
        <v>14580</v>
      </c>
    </row>
    <row r="38" spans="1:12" x14ac:dyDescent="0.25">
      <c r="A38" s="65"/>
      <c r="B38" s="22"/>
      <c r="C38" s="23">
        <v>85</v>
      </c>
      <c r="D38" s="84">
        <f>D15+D19</f>
        <v>-136150</v>
      </c>
      <c r="E38" s="84">
        <f t="shared" ref="E38:G38" si="31">E15+E19</f>
        <v>-11345.833333333334</v>
      </c>
      <c r="F38" s="84">
        <f t="shared" ref="F38" si="32">F15+F19</f>
        <v>-34037.5</v>
      </c>
      <c r="G38" s="40">
        <f t="shared" si="31"/>
        <v>0</v>
      </c>
      <c r="H38" s="40">
        <f t="shared" ref="H38:L38" si="33">H15+H19</f>
        <v>0</v>
      </c>
      <c r="I38" s="40">
        <f t="shared" si="33"/>
        <v>0</v>
      </c>
      <c r="J38" s="40">
        <f t="shared" si="33"/>
        <v>0</v>
      </c>
      <c r="K38" s="40">
        <f t="shared" si="33"/>
        <v>0</v>
      </c>
      <c r="L38" s="40">
        <f t="shared" si="33"/>
        <v>0</v>
      </c>
    </row>
    <row r="39" spans="1:12" x14ac:dyDescent="0.25">
      <c r="A39" s="75" t="s">
        <v>22</v>
      </c>
      <c r="B39" s="76"/>
      <c r="C39" s="76"/>
      <c r="D39" s="77"/>
      <c r="E39" s="121"/>
      <c r="F39" s="121"/>
      <c r="G39" s="121"/>
      <c r="H39" s="123"/>
      <c r="I39" s="123"/>
      <c r="J39" s="123"/>
      <c r="K39" s="123"/>
      <c r="L39" s="124"/>
    </row>
    <row r="40" spans="1:12" x14ac:dyDescent="0.25">
      <c r="A40" s="64">
        <v>1</v>
      </c>
      <c r="B40" s="74" t="s">
        <v>5</v>
      </c>
      <c r="C40" s="12"/>
      <c r="D40" s="79">
        <f t="shared" ref="D40:L40" si="34">D41</f>
        <v>10642200</v>
      </c>
      <c r="E40" s="79">
        <f t="shared" si="34"/>
        <v>886850</v>
      </c>
      <c r="F40" s="79">
        <f t="shared" si="34"/>
        <v>2660550</v>
      </c>
      <c r="G40" s="41">
        <f t="shared" si="34"/>
        <v>0</v>
      </c>
      <c r="H40" s="41">
        <f t="shared" si="34"/>
        <v>0</v>
      </c>
      <c r="I40" s="41">
        <f t="shared" si="34"/>
        <v>0</v>
      </c>
      <c r="J40" s="41">
        <f t="shared" si="34"/>
        <v>0</v>
      </c>
      <c r="K40" s="41">
        <f t="shared" si="34"/>
        <v>0</v>
      </c>
      <c r="L40" s="41">
        <f t="shared" si="34"/>
        <v>0</v>
      </c>
    </row>
    <row r="41" spans="1:12" x14ac:dyDescent="0.25">
      <c r="A41" s="67"/>
      <c r="B41" s="57" t="s">
        <v>1</v>
      </c>
      <c r="C41" s="14">
        <v>71</v>
      </c>
      <c r="D41" s="73">
        <v>10642200</v>
      </c>
      <c r="E41" s="38">
        <f>D41*1/12</f>
        <v>886850</v>
      </c>
      <c r="F41" s="38">
        <f>E41*3</f>
        <v>2660550</v>
      </c>
      <c r="G41" s="38"/>
      <c r="H41" s="122"/>
      <c r="I41" s="122"/>
      <c r="J41" s="122"/>
      <c r="K41" s="122"/>
      <c r="L41" s="122">
        <f>G41+H41+I41+J41+K41</f>
        <v>0</v>
      </c>
    </row>
    <row r="42" spans="1:12" x14ac:dyDescent="0.25">
      <c r="A42" s="60">
        <v>2</v>
      </c>
      <c r="B42" s="27" t="s">
        <v>6</v>
      </c>
      <c r="C42" s="28"/>
      <c r="D42" s="80">
        <f t="shared" ref="D42:L42" si="35">D43+D44</f>
        <v>28601330</v>
      </c>
      <c r="E42" s="80">
        <f t="shared" si="35"/>
        <v>2383444.1666666665</v>
      </c>
      <c r="F42" s="80">
        <f t="shared" si="35"/>
        <v>7150332.5</v>
      </c>
      <c r="G42" s="36">
        <f t="shared" si="35"/>
        <v>0</v>
      </c>
      <c r="H42" s="36">
        <f t="shared" si="35"/>
        <v>100000</v>
      </c>
      <c r="I42" s="36">
        <f t="shared" si="35"/>
        <v>0</v>
      </c>
      <c r="J42" s="36">
        <f t="shared" si="35"/>
        <v>0</v>
      </c>
      <c r="K42" s="36">
        <f t="shared" si="35"/>
        <v>0</v>
      </c>
      <c r="L42" s="36">
        <f t="shared" si="35"/>
        <v>100000</v>
      </c>
    </row>
    <row r="43" spans="1:12" x14ac:dyDescent="0.25">
      <c r="A43" s="68"/>
      <c r="B43" s="5" t="s">
        <v>20</v>
      </c>
      <c r="C43" s="13">
        <v>55</v>
      </c>
      <c r="D43" s="73">
        <v>12946330</v>
      </c>
      <c r="E43" s="38">
        <f>D43*1/12</f>
        <v>1078860.8333333333</v>
      </c>
      <c r="F43" s="38">
        <f>E43*3</f>
        <v>3236582.5</v>
      </c>
      <c r="G43" s="38"/>
      <c r="H43" s="122"/>
      <c r="I43" s="122"/>
      <c r="J43" s="122"/>
      <c r="K43" s="122"/>
      <c r="L43" s="122">
        <f>G43+H43+I43+J43+K43</f>
        <v>0</v>
      </c>
    </row>
    <row r="44" spans="1:12" x14ac:dyDescent="0.25">
      <c r="A44" s="67"/>
      <c r="B44" s="8" t="s">
        <v>13</v>
      </c>
      <c r="C44" s="13">
        <v>58</v>
      </c>
      <c r="D44" s="73">
        <v>15655000</v>
      </c>
      <c r="E44" s="38">
        <f>D44*1/12</f>
        <v>1304583.3333333333</v>
      </c>
      <c r="F44" s="38">
        <f>E44*3</f>
        <v>3913750</v>
      </c>
      <c r="G44" s="38"/>
      <c r="H44" s="122">
        <v>100000</v>
      </c>
      <c r="I44" s="122"/>
      <c r="J44" s="122"/>
      <c r="K44" s="122"/>
      <c r="L44" s="122">
        <f>G44+H44+I44+J44+K44</f>
        <v>100000</v>
      </c>
    </row>
    <row r="45" spans="1:12" x14ac:dyDescent="0.25">
      <c r="A45" s="5">
        <v>3</v>
      </c>
      <c r="B45" s="9" t="s">
        <v>7</v>
      </c>
      <c r="C45" s="32"/>
      <c r="D45" s="83">
        <f t="shared" ref="D45:L47" si="36">D46</f>
        <v>38500</v>
      </c>
      <c r="E45" s="83">
        <f t="shared" si="36"/>
        <v>3208.3333333333335</v>
      </c>
      <c r="F45" s="83">
        <f t="shared" si="36"/>
        <v>9625</v>
      </c>
      <c r="G45" s="39">
        <f t="shared" si="36"/>
        <v>0</v>
      </c>
      <c r="H45" s="37">
        <f t="shared" si="36"/>
        <v>0</v>
      </c>
      <c r="I45" s="37">
        <f t="shared" si="36"/>
        <v>0</v>
      </c>
      <c r="J45" s="37">
        <f t="shared" si="36"/>
        <v>0</v>
      </c>
      <c r="K45" s="37">
        <f t="shared" si="36"/>
        <v>0</v>
      </c>
      <c r="L45" s="37">
        <f t="shared" si="36"/>
        <v>0</v>
      </c>
    </row>
    <row r="46" spans="1:12" x14ac:dyDescent="0.25">
      <c r="A46" s="69"/>
      <c r="B46" s="8" t="s">
        <v>14</v>
      </c>
      <c r="C46" s="16">
        <v>71</v>
      </c>
      <c r="D46" s="73">
        <v>38500</v>
      </c>
      <c r="E46" s="38">
        <f>D46*1/12</f>
        <v>3208.3333333333335</v>
      </c>
      <c r="F46" s="38">
        <f>E46*3</f>
        <v>9625</v>
      </c>
      <c r="G46" s="38"/>
      <c r="H46" s="122"/>
      <c r="I46" s="122"/>
      <c r="J46" s="122"/>
      <c r="K46" s="122"/>
      <c r="L46" s="122">
        <f>G46+H46+I46+J46+K46</f>
        <v>0</v>
      </c>
    </row>
    <row r="47" spans="1:12" x14ac:dyDescent="0.25">
      <c r="A47" s="62">
        <v>4</v>
      </c>
      <c r="B47" s="10" t="s">
        <v>8</v>
      </c>
      <c r="C47" s="15"/>
      <c r="D47" s="81">
        <f t="shared" si="36"/>
        <v>331000</v>
      </c>
      <c r="E47" s="81">
        <f t="shared" si="36"/>
        <v>27583.333333333332</v>
      </c>
      <c r="F47" s="81">
        <f t="shared" si="36"/>
        <v>82750</v>
      </c>
      <c r="G47" s="37">
        <f t="shared" si="36"/>
        <v>0</v>
      </c>
      <c r="H47" s="37">
        <f t="shared" si="36"/>
        <v>0</v>
      </c>
      <c r="I47" s="37">
        <f t="shared" si="36"/>
        <v>0</v>
      </c>
      <c r="J47" s="37">
        <f t="shared" si="36"/>
        <v>16000</v>
      </c>
      <c r="K47" s="37">
        <f t="shared" si="36"/>
        <v>29750</v>
      </c>
      <c r="L47" s="37">
        <f t="shared" si="36"/>
        <v>45750</v>
      </c>
    </row>
    <row r="48" spans="1:12" x14ac:dyDescent="0.25">
      <c r="A48" s="69"/>
      <c r="B48" s="7" t="s">
        <v>15</v>
      </c>
      <c r="C48" s="16">
        <v>71</v>
      </c>
      <c r="D48" s="73">
        <v>331000</v>
      </c>
      <c r="E48" s="38">
        <f>D48*1/12</f>
        <v>27583.333333333332</v>
      </c>
      <c r="F48" s="38">
        <f>E48*3</f>
        <v>82750</v>
      </c>
      <c r="G48" s="38"/>
      <c r="H48" s="122"/>
      <c r="I48" s="122"/>
      <c r="J48" s="122">
        <v>16000</v>
      </c>
      <c r="K48" s="122">
        <v>29750</v>
      </c>
      <c r="L48" s="122">
        <f>G48+H48+I48+J48+K48</f>
        <v>45750</v>
      </c>
    </row>
    <row r="49" spans="1:13" x14ac:dyDescent="0.25">
      <c r="A49" s="63">
        <v>5</v>
      </c>
      <c r="B49" s="10" t="s">
        <v>11</v>
      </c>
      <c r="C49" s="21"/>
      <c r="D49" s="81">
        <f t="shared" ref="D49:L49" si="37">D50</f>
        <v>473000</v>
      </c>
      <c r="E49" s="81">
        <f t="shared" si="37"/>
        <v>39416.666666666664</v>
      </c>
      <c r="F49" s="81">
        <f t="shared" si="37"/>
        <v>118250</v>
      </c>
      <c r="G49" s="37">
        <f t="shared" si="37"/>
        <v>0</v>
      </c>
      <c r="H49" s="37">
        <f t="shared" si="37"/>
        <v>0</v>
      </c>
      <c r="I49" s="37">
        <f t="shared" si="37"/>
        <v>0</v>
      </c>
      <c r="J49" s="37">
        <f t="shared" si="37"/>
        <v>0</v>
      </c>
      <c r="K49" s="37">
        <f t="shared" si="37"/>
        <v>0</v>
      </c>
      <c r="L49" s="37">
        <f t="shared" si="37"/>
        <v>0</v>
      </c>
    </row>
    <row r="50" spans="1:13" x14ac:dyDescent="0.25">
      <c r="A50" s="67"/>
      <c r="B50" s="7" t="s">
        <v>29</v>
      </c>
      <c r="C50" s="16">
        <v>71</v>
      </c>
      <c r="D50" s="73">
        <v>473000</v>
      </c>
      <c r="E50" s="38">
        <f>D50*1/12</f>
        <v>39416.666666666664</v>
      </c>
      <c r="F50" s="38">
        <f>E50*3</f>
        <v>118250</v>
      </c>
      <c r="G50" s="38"/>
      <c r="H50" s="122"/>
      <c r="I50" s="122"/>
      <c r="J50" s="122"/>
      <c r="K50" s="122"/>
      <c r="L50" s="122">
        <f>G50+H50+I50+J50+K50</f>
        <v>0</v>
      </c>
    </row>
    <row r="51" spans="1:13" x14ac:dyDescent="0.25">
      <c r="A51" s="5">
        <v>6</v>
      </c>
      <c r="B51" s="9" t="s">
        <v>9</v>
      </c>
      <c r="C51" s="20"/>
      <c r="D51" s="81">
        <f t="shared" ref="D51:L51" si="38">D52</f>
        <v>280260</v>
      </c>
      <c r="E51" s="81">
        <f t="shared" si="38"/>
        <v>23355</v>
      </c>
      <c r="F51" s="81">
        <f t="shared" si="38"/>
        <v>70065</v>
      </c>
      <c r="G51" s="37">
        <f t="shared" si="38"/>
        <v>0</v>
      </c>
      <c r="H51" s="37">
        <f t="shared" si="38"/>
        <v>0</v>
      </c>
      <c r="I51" s="37">
        <f t="shared" si="38"/>
        <v>0</v>
      </c>
      <c r="J51" s="37">
        <f t="shared" si="38"/>
        <v>0</v>
      </c>
      <c r="K51" s="37">
        <f t="shared" si="38"/>
        <v>0</v>
      </c>
      <c r="L51" s="37">
        <f t="shared" si="38"/>
        <v>0</v>
      </c>
    </row>
    <row r="52" spans="1:13" x14ac:dyDescent="0.25">
      <c r="A52" s="7"/>
      <c r="B52" s="7" t="s">
        <v>18</v>
      </c>
      <c r="C52" s="19">
        <v>71</v>
      </c>
      <c r="D52" s="73">
        <v>280260</v>
      </c>
      <c r="E52" s="38">
        <f>D52*1/12</f>
        <v>23355</v>
      </c>
      <c r="F52" s="38">
        <f>E52*3</f>
        <v>70065</v>
      </c>
      <c r="G52" s="38"/>
      <c r="H52" s="122"/>
      <c r="I52" s="122"/>
      <c r="J52" s="122"/>
      <c r="K52" s="122"/>
      <c r="L52" s="122">
        <f>G52+H52+I52+J52+K52</f>
        <v>0</v>
      </c>
    </row>
    <row r="53" spans="1:13" x14ac:dyDescent="0.25">
      <c r="A53" s="63">
        <v>7</v>
      </c>
      <c r="B53" s="10" t="s">
        <v>12</v>
      </c>
      <c r="C53" s="20"/>
      <c r="D53" s="81">
        <f>D54+D55</f>
        <v>190000</v>
      </c>
      <c r="E53" s="81">
        <f t="shared" ref="E53:L53" si="39">E54+E55</f>
        <v>15833.333333333334</v>
      </c>
      <c r="F53" s="81">
        <f t="shared" si="39"/>
        <v>47500</v>
      </c>
      <c r="G53" s="37">
        <f t="shared" si="39"/>
        <v>59500</v>
      </c>
      <c r="H53" s="37">
        <f t="shared" si="39"/>
        <v>0</v>
      </c>
      <c r="I53" s="37">
        <f t="shared" si="39"/>
        <v>0</v>
      </c>
      <c r="J53" s="37">
        <f t="shared" si="39"/>
        <v>0</v>
      </c>
      <c r="K53" s="37">
        <f t="shared" si="39"/>
        <v>0</v>
      </c>
      <c r="L53" s="37">
        <f t="shared" si="39"/>
        <v>59500</v>
      </c>
    </row>
    <row r="54" spans="1:13" x14ac:dyDescent="0.25">
      <c r="A54" s="64"/>
      <c r="B54" s="6"/>
      <c r="C54" s="25">
        <v>58</v>
      </c>
      <c r="D54" s="85">
        <v>127330</v>
      </c>
      <c r="E54" s="38">
        <f>D54*1/12</f>
        <v>10610.833333333334</v>
      </c>
      <c r="F54" s="38">
        <f>E54*3</f>
        <v>31832.5</v>
      </c>
      <c r="G54" s="53">
        <v>59500</v>
      </c>
      <c r="H54" s="122"/>
      <c r="I54" s="122"/>
      <c r="J54" s="122"/>
      <c r="K54" s="122"/>
      <c r="L54" s="126">
        <f>G54+H54+I54+J54+K54</f>
        <v>59500</v>
      </c>
      <c r="M54" s="127" t="s">
        <v>58</v>
      </c>
    </row>
    <row r="55" spans="1:13" x14ac:dyDescent="0.25">
      <c r="A55" s="65"/>
      <c r="B55" s="8" t="s">
        <v>16</v>
      </c>
      <c r="C55" s="25">
        <v>71</v>
      </c>
      <c r="D55" s="85">
        <v>62670</v>
      </c>
      <c r="E55" s="38">
        <f>D55*1/12</f>
        <v>5222.5</v>
      </c>
      <c r="F55" s="38">
        <f>E55*3</f>
        <v>15667.5</v>
      </c>
      <c r="G55" s="38"/>
      <c r="H55" s="122"/>
      <c r="I55" s="122"/>
      <c r="J55" s="122"/>
      <c r="K55" s="122"/>
      <c r="L55" s="122">
        <f>G55+H55+I55+J55+K55</f>
        <v>0</v>
      </c>
    </row>
    <row r="56" spans="1:13" x14ac:dyDescent="0.25">
      <c r="A56" s="5">
        <v>8</v>
      </c>
      <c r="B56" s="9" t="s">
        <v>35</v>
      </c>
      <c r="C56" s="20"/>
      <c r="D56" s="81">
        <f t="shared" ref="D56:L56" si="40">D57+D58</f>
        <v>238596130</v>
      </c>
      <c r="E56" s="81">
        <f t="shared" si="40"/>
        <v>19883010.833333336</v>
      </c>
      <c r="F56" s="81">
        <f t="shared" si="40"/>
        <v>59649032.5</v>
      </c>
      <c r="G56" s="37">
        <f t="shared" si="40"/>
        <v>0</v>
      </c>
      <c r="H56" s="37">
        <f t="shared" si="40"/>
        <v>0</v>
      </c>
      <c r="I56" s="37">
        <f t="shared" si="40"/>
        <v>60000</v>
      </c>
      <c r="J56" s="37">
        <f t="shared" si="40"/>
        <v>0</v>
      </c>
      <c r="K56" s="37">
        <f t="shared" si="40"/>
        <v>0</v>
      </c>
      <c r="L56" s="37">
        <f t="shared" si="40"/>
        <v>60000</v>
      </c>
    </row>
    <row r="57" spans="1:13" x14ac:dyDescent="0.25">
      <c r="A57" s="5"/>
      <c r="B57" s="5" t="s">
        <v>36</v>
      </c>
      <c r="C57" s="19">
        <v>58</v>
      </c>
      <c r="D57" s="73">
        <v>70275000</v>
      </c>
      <c r="E57" s="38">
        <f>D57*1/12</f>
        <v>5856250</v>
      </c>
      <c r="F57" s="38">
        <f>E57*3</f>
        <v>17568750</v>
      </c>
      <c r="G57" s="38"/>
      <c r="H57" s="122"/>
      <c r="I57" s="122"/>
      <c r="J57" s="122"/>
      <c r="K57" s="122"/>
      <c r="L57" s="122">
        <f>G57+H57+I57+J57+K57</f>
        <v>0</v>
      </c>
    </row>
    <row r="58" spans="1:13" x14ac:dyDescent="0.25">
      <c r="A58" s="64"/>
      <c r="B58" s="5"/>
      <c r="C58" s="19">
        <v>71</v>
      </c>
      <c r="D58" s="73">
        <v>168321130</v>
      </c>
      <c r="E58" s="38">
        <f>D58*1/12</f>
        <v>14026760.833333334</v>
      </c>
      <c r="F58" s="38">
        <f>E58*3</f>
        <v>42080282.5</v>
      </c>
      <c r="G58" s="38"/>
      <c r="H58" s="122"/>
      <c r="I58" s="122">
        <v>60000</v>
      </c>
      <c r="J58" s="122"/>
      <c r="K58" s="122"/>
      <c r="L58" s="122">
        <f>G58+H58+I58+J58+K58</f>
        <v>60000</v>
      </c>
    </row>
    <row r="59" spans="1:13" x14ac:dyDescent="0.25">
      <c r="A59" s="63"/>
      <c r="B59" s="24" t="s">
        <v>24</v>
      </c>
      <c r="C59" s="35"/>
      <c r="D59" s="84">
        <f t="shared" ref="D59:G59" si="41">SUM(D60:D62)</f>
        <v>279152420</v>
      </c>
      <c r="E59" s="84">
        <f t="shared" si="41"/>
        <v>23262701.666666668</v>
      </c>
      <c r="F59" s="84">
        <f t="shared" ref="F59" si="42">SUM(F60:F62)</f>
        <v>69788105</v>
      </c>
      <c r="G59" s="40">
        <f t="shared" si="41"/>
        <v>59500</v>
      </c>
      <c r="H59" s="40">
        <f t="shared" ref="H59:L59" si="43">SUM(H60:H62)</f>
        <v>100000</v>
      </c>
      <c r="I59" s="40">
        <f t="shared" si="43"/>
        <v>60000</v>
      </c>
      <c r="J59" s="40">
        <f t="shared" si="43"/>
        <v>16000</v>
      </c>
      <c r="K59" s="40">
        <f t="shared" si="43"/>
        <v>29750</v>
      </c>
      <c r="L59" s="40">
        <f t="shared" si="43"/>
        <v>265250</v>
      </c>
    </row>
    <row r="60" spans="1:13" x14ac:dyDescent="0.25">
      <c r="A60" s="64"/>
      <c r="B60" s="11" t="s">
        <v>25</v>
      </c>
      <c r="C60" s="23">
        <v>55</v>
      </c>
      <c r="D60" s="84">
        <f t="shared" ref="D60:G60" si="44">D43</f>
        <v>12946330</v>
      </c>
      <c r="E60" s="84">
        <f t="shared" si="44"/>
        <v>1078860.8333333333</v>
      </c>
      <c r="F60" s="84">
        <f t="shared" ref="F60" si="45">F43</f>
        <v>3236582.5</v>
      </c>
      <c r="G60" s="40">
        <f t="shared" si="44"/>
        <v>0</v>
      </c>
      <c r="H60" s="40">
        <f t="shared" ref="H60:L60" si="46">H43</f>
        <v>0</v>
      </c>
      <c r="I60" s="40">
        <f t="shared" si="46"/>
        <v>0</v>
      </c>
      <c r="J60" s="40">
        <f t="shared" si="46"/>
        <v>0</v>
      </c>
      <c r="K60" s="40">
        <f t="shared" si="46"/>
        <v>0</v>
      </c>
      <c r="L60" s="40">
        <f t="shared" si="46"/>
        <v>0</v>
      </c>
    </row>
    <row r="61" spans="1:13" x14ac:dyDescent="0.25">
      <c r="A61" s="64"/>
      <c r="B61" s="11" t="s">
        <v>26</v>
      </c>
      <c r="C61" s="22">
        <v>58</v>
      </c>
      <c r="D61" s="86">
        <f t="shared" ref="D61:G61" si="47">D44+D57+D54</f>
        <v>86057330</v>
      </c>
      <c r="E61" s="86">
        <f t="shared" si="47"/>
        <v>7171444.166666666</v>
      </c>
      <c r="F61" s="86">
        <f t="shared" ref="F61" si="48">F44+F57+F54</f>
        <v>21514332.5</v>
      </c>
      <c r="G61" s="43">
        <f t="shared" si="47"/>
        <v>59500</v>
      </c>
      <c r="H61" s="40">
        <f t="shared" ref="H61:L61" si="49">H44+H57+H54</f>
        <v>100000</v>
      </c>
      <c r="I61" s="40">
        <f t="shared" si="49"/>
        <v>0</v>
      </c>
      <c r="J61" s="40">
        <f t="shared" si="49"/>
        <v>0</v>
      </c>
      <c r="K61" s="40">
        <f t="shared" si="49"/>
        <v>0</v>
      </c>
      <c r="L61" s="40">
        <f t="shared" si="49"/>
        <v>159500</v>
      </c>
    </row>
    <row r="62" spans="1:13" x14ac:dyDescent="0.25">
      <c r="A62" s="68"/>
      <c r="B62" s="42"/>
      <c r="C62" s="22">
        <v>71</v>
      </c>
      <c r="D62" s="86">
        <f t="shared" ref="D62:G62" si="50">D41+D46+D48+D50+D52+D55+D58</f>
        <v>180148760</v>
      </c>
      <c r="E62" s="86">
        <f t="shared" si="50"/>
        <v>15012396.666666668</v>
      </c>
      <c r="F62" s="86">
        <f t="shared" ref="F62" si="51">F41+F46+F48+F50+F52+F55+F58</f>
        <v>45037190</v>
      </c>
      <c r="G62" s="43">
        <f t="shared" si="50"/>
        <v>0</v>
      </c>
      <c r="H62" s="40">
        <f t="shared" ref="H62:L62" si="52">H41+H46+H48+H50+H52+H55+H58</f>
        <v>0</v>
      </c>
      <c r="I62" s="40">
        <f t="shared" si="52"/>
        <v>60000</v>
      </c>
      <c r="J62" s="40">
        <f t="shared" si="52"/>
        <v>16000</v>
      </c>
      <c r="K62" s="40">
        <f t="shared" si="52"/>
        <v>29750</v>
      </c>
      <c r="L62" s="40">
        <f t="shared" si="52"/>
        <v>105750</v>
      </c>
    </row>
    <row r="63" spans="1:13" x14ac:dyDescent="0.25">
      <c r="A63" s="63"/>
      <c r="B63" s="24"/>
      <c r="C63" s="35"/>
      <c r="D63" s="87">
        <f t="shared" ref="D63:G63" si="53">SUM(D64:D71)</f>
        <v>317888420</v>
      </c>
      <c r="E63" s="87">
        <f t="shared" si="53"/>
        <v>26490701.666666668</v>
      </c>
      <c r="F63" s="87">
        <f t="shared" ref="F63" si="54">SUM(F64:F71)</f>
        <v>79472105</v>
      </c>
      <c r="G63" s="70">
        <f t="shared" si="53"/>
        <v>2484250</v>
      </c>
      <c r="H63" s="70">
        <f t="shared" ref="H63:L63" si="55">SUM(H64:H71)</f>
        <v>100000</v>
      </c>
      <c r="I63" s="70">
        <f t="shared" si="55"/>
        <v>60000</v>
      </c>
      <c r="J63" s="70">
        <f t="shared" si="55"/>
        <v>16000</v>
      </c>
      <c r="K63" s="70">
        <f t="shared" si="55"/>
        <v>29750</v>
      </c>
      <c r="L63" s="70">
        <f t="shared" si="55"/>
        <v>2690000</v>
      </c>
    </row>
    <row r="64" spans="1:13" x14ac:dyDescent="0.25">
      <c r="A64" s="64"/>
      <c r="B64" s="11" t="s">
        <v>24</v>
      </c>
      <c r="C64" s="26">
        <v>10</v>
      </c>
      <c r="D64" s="87">
        <f t="shared" ref="D64:G65" si="56">D33</f>
        <v>23532000</v>
      </c>
      <c r="E64" s="87">
        <f t="shared" si="56"/>
        <v>1961000</v>
      </c>
      <c r="F64" s="87">
        <f t="shared" ref="F64" si="57">F33</f>
        <v>5883000</v>
      </c>
      <c r="G64" s="70">
        <f t="shared" si="56"/>
        <v>1961000</v>
      </c>
      <c r="H64" s="70">
        <f t="shared" ref="H64:L64" si="58">H33</f>
        <v>0</v>
      </c>
      <c r="I64" s="70">
        <f t="shared" si="58"/>
        <v>0</v>
      </c>
      <c r="J64" s="70">
        <f t="shared" si="58"/>
        <v>0</v>
      </c>
      <c r="K64" s="70">
        <f t="shared" si="58"/>
        <v>0</v>
      </c>
      <c r="L64" s="70">
        <f t="shared" si="58"/>
        <v>1961000</v>
      </c>
    </row>
    <row r="65" spans="1:12" x14ac:dyDescent="0.25">
      <c r="A65" s="64"/>
      <c r="B65" s="11" t="s">
        <v>31</v>
      </c>
      <c r="C65" s="26">
        <v>20</v>
      </c>
      <c r="D65" s="87">
        <f t="shared" si="56"/>
        <v>6408150</v>
      </c>
      <c r="E65" s="87">
        <f t="shared" si="56"/>
        <v>534012.5</v>
      </c>
      <c r="F65" s="87">
        <f t="shared" ref="F65" si="59">F34</f>
        <v>1602037.5</v>
      </c>
      <c r="G65" s="70">
        <f t="shared" si="56"/>
        <v>449170</v>
      </c>
      <c r="H65" s="70">
        <f t="shared" ref="H65:L65" si="60">H34</f>
        <v>0</v>
      </c>
      <c r="I65" s="70">
        <f t="shared" si="60"/>
        <v>0</v>
      </c>
      <c r="J65" s="70">
        <f t="shared" si="60"/>
        <v>0</v>
      </c>
      <c r="K65" s="70">
        <f t="shared" si="60"/>
        <v>0</v>
      </c>
      <c r="L65" s="70">
        <f t="shared" si="60"/>
        <v>449170</v>
      </c>
    </row>
    <row r="66" spans="1:12" x14ac:dyDescent="0.25">
      <c r="A66" s="68"/>
      <c r="B66" s="11" t="s">
        <v>32</v>
      </c>
      <c r="C66" s="26">
        <v>55</v>
      </c>
      <c r="D66" s="87">
        <f t="shared" ref="D66:G66" si="61">D35+D60</f>
        <v>13216330</v>
      </c>
      <c r="E66" s="87">
        <f t="shared" si="61"/>
        <v>1101360.8333333333</v>
      </c>
      <c r="F66" s="87">
        <f t="shared" ref="F66" si="62">F35+F60</f>
        <v>3304082.5</v>
      </c>
      <c r="G66" s="70">
        <f t="shared" si="61"/>
        <v>0</v>
      </c>
      <c r="H66" s="70">
        <f t="shared" ref="H66:L66" si="63">H35+H60</f>
        <v>0</v>
      </c>
      <c r="I66" s="70">
        <f t="shared" si="63"/>
        <v>0</v>
      </c>
      <c r="J66" s="70">
        <f t="shared" si="63"/>
        <v>0</v>
      </c>
      <c r="K66" s="70">
        <f t="shared" si="63"/>
        <v>0</v>
      </c>
      <c r="L66" s="70">
        <f t="shared" si="63"/>
        <v>0</v>
      </c>
    </row>
    <row r="67" spans="1:12" x14ac:dyDescent="0.25">
      <c r="A67" s="68"/>
      <c r="B67" s="11" t="s">
        <v>33</v>
      </c>
      <c r="C67" s="26">
        <v>57</v>
      </c>
      <c r="D67" s="87">
        <f t="shared" ref="D67:G67" si="64">D36</f>
        <v>4087000</v>
      </c>
      <c r="E67" s="87">
        <f t="shared" si="64"/>
        <v>340583.33333333331</v>
      </c>
      <c r="F67" s="87">
        <f t="shared" ref="F67" si="65">F36</f>
        <v>1021750</v>
      </c>
      <c r="G67" s="70">
        <f t="shared" si="64"/>
        <v>0</v>
      </c>
      <c r="H67" s="70">
        <f t="shared" ref="H67:L67" si="66">H36</f>
        <v>0</v>
      </c>
      <c r="I67" s="70">
        <f t="shared" si="66"/>
        <v>0</v>
      </c>
      <c r="J67" s="70">
        <f t="shared" si="66"/>
        <v>0</v>
      </c>
      <c r="K67" s="70">
        <f t="shared" si="66"/>
        <v>0</v>
      </c>
      <c r="L67" s="70">
        <f t="shared" si="66"/>
        <v>0</v>
      </c>
    </row>
    <row r="68" spans="1:12" x14ac:dyDescent="0.25">
      <c r="A68" s="64"/>
      <c r="B68" s="11"/>
      <c r="C68" s="26">
        <v>58</v>
      </c>
      <c r="D68" s="87">
        <f t="shared" ref="D68:G68" si="67">D61</f>
        <v>86057330</v>
      </c>
      <c r="E68" s="87">
        <f t="shared" si="67"/>
        <v>7171444.166666666</v>
      </c>
      <c r="F68" s="87">
        <f t="shared" ref="F68" si="68">F61</f>
        <v>21514332.5</v>
      </c>
      <c r="G68" s="70">
        <f t="shared" si="67"/>
        <v>59500</v>
      </c>
      <c r="H68" s="70">
        <f t="shared" ref="H68:L68" si="69">H61</f>
        <v>100000</v>
      </c>
      <c r="I68" s="70">
        <f t="shared" si="69"/>
        <v>0</v>
      </c>
      <c r="J68" s="70">
        <f t="shared" si="69"/>
        <v>0</v>
      </c>
      <c r="K68" s="70">
        <f t="shared" si="69"/>
        <v>0</v>
      </c>
      <c r="L68" s="70">
        <f t="shared" si="69"/>
        <v>159500</v>
      </c>
    </row>
    <row r="69" spans="1:12" x14ac:dyDescent="0.25">
      <c r="A69" s="68"/>
      <c r="B69" s="42"/>
      <c r="C69" s="26">
        <v>59</v>
      </c>
      <c r="D69" s="87">
        <f t="shared" ref="D69:G69" si="70">D37</f>
        <v>4575000</v>
      </c>
      <c r="E69" s="87">
        <f t="shared" si="70"/>
        <v>381250</v>
      </c>
      <c r="F69" s="87">
        <f t="shared" ref="F69" si="71">F37</f>
        <v>1143750</v>
      </c>
      <c r="G69" s="70">
        <f t="shared" si="70"/>
        <v>14580</v>
      </c>
      <c r="H69" s="70">
        <f t="shared" ref="H69:L69" si="72">H37</f>
        <v>0</v>
      </c>
      <c r="I69" s="70">
        <f t="shared" si="72"/>
        <v>0</v>
      </c>
      <c r="J69" s="70">
        <f t="shared" si="72"/>
        <v>0</v>
      </c>
      <c r="K69" s="70">
        <f t="shared" si="72"/>
        <v>0</v>
      </c>
      <c r="L69" s="70">
        <f t="shared" si="72"/>
        <v>14580</v>
      </c>
    </row>
    <row r="70" spans="1:12" x14ac:dyDescent="0.25">
      <c r="A70" s="68"/>
      <c r="B70" s="42"/>
      <c r="C70" s="26">
        <v>71</v>
      </c>
      <c r="D70" s="87">
        <f t="shared" ref="D70:G70" si="73">D62</f>
        <v>180148760</v>
      </c>
      <c r="E70" s="87">
        <f t="shared" si="73"/>
        <v>15012396.666666668</v>
      </c>
      <c r="F70" s="87">
        <f t="shared" ref="F70" si="74">F62</f>
        <v>45037190</v>
      </c>
      <c r="G70" s="70">
        <f t="shared" si="73"/>
        <v>0</v>
      </c>
      <c r="H70" s="70">
        <f t="shared" ref="H70:L70" si="75">H62</f>
        <v>0</v>
      </c>
      <c r="I70" s="70">
        <f t="shared" si="75"/>
        <v>60000</v>
      </c>
      <c r="J70" s="70">
        <f t="shared" si="75"/>
        <v>16000</v>
      </c>
      <c r="K70" s="70">
        <f t="shared" si="75"/>
        <v>29750</v>
      </c>
      <c r="L70" s="70">
        <f t="shared" si="75"/>
        <v>105750</v>
      </c>
    </row>
    <row r="71" spans="1:12" x14ac:dyDescent="0.25">
      <c r="A71" s="67"/>
      <c r="B71" s="72"/>
      <c r="C71" s="26">
        <v>85</v>
      </c>
      <c r="D71" s="87">
        <f t="shared" ref="D71:G71" si="76">D38</f>
        <v>-136150</v>
      </c>
      <c r="E71" s="87">
        <f t="shared" si="76"/>
        <v>-11345.833333333334</v>
      </c>
      <c r="F71" s="87">
        <f t="shared" ref="F71" si="77">F38</f>
        <v>-34037.5</v>
      </c>
      <c r="G71" s="70">
        <f t="shared" si="76"/>
        <v>0</v>
      </c>
      <c r="H71" s="70">
        <f t="shared" ref="H71:L71" si="78">H38</f>
        <v>0</v>
      </c>
      <c r="I71" s="70">
        <f t="shared" si="78"/>
        <v>0</v>
      </c>
      <c r="J71" s="70">
        <f t="shared" si="78"/>
        <v>0</v>
      </c>
      <c r="K71" s="70">
        <f t="shared" si="78"/>
        <v>0</v>
      </c>
      <c r="L71" s="70">
        <f t="shared" si="78"/>
        <v>0</v>
      </c>
    </row>
    <row r="72" spans="1:12" x14ac:dyDescent="0.25">
      <c r="D72" s="34"/>
    </row>
    <row r="73" spans="1:12" x14ac:dyDescent="0.25">
      <c r="D73" s="34"/>
    </row>
    <row r="74" spans="1:12" x14ac:dyDescent="0.25">
      <c r="D74" s="34"/>
    </row>
    <row r="75" spans="1:12" x14ac:dyDescent="0.25">
      <c r="D75" s="34"/>
    </row>
    <row r="76" spans="1:12" x14ac:dyDescent="0.25">
      <c r="D76" s="34"/>
    </row>
  </sheetData>
  <mergeCells count="3">
    <mergeCell ref="A10:C10"/>
    <mergeCell ref="A5:L5"/>
    <mergeCell ref="A6:L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52" workbookViewId="0">
      <selection activeCell="N82" sqref="N82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10.33203125" bestFit="1" customWidth="1"/>
    <col min="8" max="8" width="11.33203125" bestFit="1" customWidth="1"/>
    <col min="9" max="9" width="8.109375" customWidth="1"/>
    <col min="10" max="12" width="7.88671875" bestFit="1" customWidth="1"/>
    <col min="13" max="13" width="6.5546875" bestFit="1" customWidth="1"/>
    <col min="14" max="14" width="7.88671875" bestFit="1" customWidth="1"/>
    <col min="15" max="15" width="6.5546875" bestFit="1" customWidth="1"/>
  </cols>
  <sheetData>
    <row r="1" spans="1:15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5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5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5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5" x14ac:dyDescent="0.25">
      <c r="A5" s="369" t="s">
        <v>126</v>
      </c>
      <c r="B5" s="369"/>
      <c r="C5" s="369"/>
      <c r="D5" s="369"/>
      <c r="E5" s="369"/>
      <c r="F5" s="369"/>
      <c r="G5" s="369"/>
      <c r="H5" s="369"/>
      <c r="I5" s="151"/>
      <c r="J5" s="151"/>
    </row>
    <row r="6" spans="1:15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151"/>
      <c r="J6" s="151"/>
    </row>
    <row r="7" spans="1:15" x14ac:dyDescent="0.25">
      <c r="A7" s="347"/>
      <c r="B7" s="347"/>
      <c r="C7" s="347"/>
      <c r="D7" s="347"/>
      <c r="E7" s="347"/>
      <c r="F7" s="347"/>
      <c r="G7" s="347"/>
      <c r="H7" s="347"/>
      <c r="I7" s="151"/>
      <c r="J7" s="151"/>
    </row>
    <row r="8" spans="1:15" x14ac:dyDescent="0.25">
      <c r="A8" s="152"/>
      <c r="B8" s="153"/>
      <c r="C8" s="153"/>
      <c r="D8" s="154"/>
      <c r="E8" s="151"/>
      <c r="F8" s="151"/>
      <c r="G8" s="151"/>
      <c r="H8" s="346" t="s">
        <v>57</v>
      </c>
      <c r="I8" s="151"/>
    </row>
    <row r="9" spans="1:15" ht="36" x14ac:dyDescent="0.25">
      <c r="A9" s="142" t="s">
        <v>45</v>
      </c>
      <c r="B9" s="143" t="s">
        <v>3</v>
      </c>
      <c r="C9" s="144" t="s">
        <v>42</v>
      </c>
      <c r="D9" s="145" t="s">
        <v>90</v>
      </c>
      <c r="E9" s="93" t="s">
        <v>114</v>
      </c>
      <c r="F9" s="93" t="s">
        <v>51</v>
      </c>
      <c r="G9" s="108" t="s">
        <v>49</v>
      </c>
      <c r="H9" s="259" t="s">
        <v>127</v>
      </c>
      <c r="I9" s="260" t="s">
        <v>128</v>
      </c>
      <c r="J9" s="260" t="s">
        <v>129</v>
      </c>
      <c r="K9" s="260" t="s">
        <v>130</v>
      </c>
      <c r="L9" s="260" t="s">
        <v>131</v>
      </c>
      <c r="M9" s="260" t="s">
        <v>132</v>
      </c>
      <c r="N9" s="260" t="s">
        <v>139</v>
      </c>
      <c r="O9" s="261" t="s">
        <v>133</v>
      </c>
    </row>
    <row r="10" spans="1:15" x14ac:dyDescent="0.25">
      <c r="A10" s="147">
        <v>0</v>
      </c>
      <c r="B10" s="147">
        <v>1</v>
      </c>
      <c r="C10" s="147">
        <v>2</v>
      </c>
      <c r="D10" s="148">
        <v>3</v>
      </c>
      <c r="E10" s="95">
        <v>4</v>
      </c>
      <c r="F10" s="95">
        <v>5</v>
      </c>
      <c r="G10" s="107" t="s">
        <v>92</v>
      </c>
      <c r="H10" s="340">
        <v>7</v>
      </c>
      <c r="I10" s="336">
        <v>8</v>
      </c>
      <c r="J10" s="336">
        <v>9</v>
      </c>
      <c r="K10" s="336">
        <v>10</v>
      </c>
      <c r="L10" s="336">
        <v>11</v>
      </c>
      <c r="M10" s="336">
        <v>12</v>
      </c>
      <c r="N10" s="336">
        <v>13</v>
      </c>
      <c r="O10" s="337">
        <v>14</v>
      </c>
    </row>
    <row r="11" spans="1:15" x14ac:dyDescent="0.25">
      <c r="A11" s="374" t="s">
        <v>23</v>
      </c>
      <c r="B11" s="375"/>
      <c r="C11" s="158"/>
      <c r="D11" s="158"/>
      <c r="E11" s="158"/>
      <c r="F11" s="158"/>
      <c r="G11" s="158"/>
      <c r="H11" s="262"/>
      <c r="I11" s="140"/>
      <c r="J11" s="140"/>
      <c r="K11" s="140"/>
      <c r="L11" s="140"/>
      <c r="M11" s="140"/>
      <c r="N11" s="140"/>
      <c r="O11" s="140"/>
    </row>
    <row r="12" spans="1:15" x14ac:dyDescent="0.25">
      <c r="A12" s="159">
        <v>1</v>
      </c>
      <c r="B12" s="160" t="s">
        <v>5</v>
      </c>
      <c r="C12" s="272"/>
      <c r="D12" s="162">
        <f t="shared" ref="D12:O12" si="0">SUM(D13:D16)</f>
        <v>30730000</v>
      </c>
      <c r="E12" s="163">
        <f t="shared" si="0"/>
        <v>23997000</v>
      </c>
      <c r="F12" s="164">
        <f t="shared" si="0"/>
        <v>17059480</v>
      </c>
      <c r="G12" s="165">
        <f t="shared" si="0"/>
        <v>6937520</v>
      </c>
      <c r="H12" s="246">
        <f t="shared" si="0"/>
        <v>2529000</v>
      </c>
      <c r="I12" s="246">
        <f t="shared" si="0"/>
        <v>2529000</v>
      </c>
      <c r="J12" s="242">
        <f t="shared" si="0"/>
        <v>0</v>
      </c>
      <c r="K12" s="242">
        <f t="shared" si="0"/>
        <v>0</v>
      </c>
      <c r="L12" s="242">
        <f t="shared" si="0"/>
        <v>0</v>
      </c>
      <c r="M12" s="242">
        <f t="shared" si="0"/>
        <v>0</v>
      </c>
      <c r="N12" s="242">
        <f t="shared" si="0"/>
        <v>0</v>
      </c>
      <c r="O12" s="242">
        <f t="shared" si="0"/>
        <v>0</v>
      </c>
    </row>
    <row r="13" spans="1:15" x14ac:dyDescent="0.25">
      <c r="A13" s="166"/>
      <c r="B13" s="167" t="s">
        <v>1</v>
      </c>
      <c r="C13" s="273">
        <v>10</v>
      </c>
      <c r="D13" s="274">
        <v>25130000</v>
      </c>
      <c r="E13" s="275">
        <v>19408000</v>
      </c>
      <c r="F13" s="276">
        <v>14005000</v>
      </c>
      <c r="G13" s="277">
        <f>E13-F13</f>
        <v>5403000</v>
      </c>
      <c r="H13" s="278">
        <f>SUM(I13:O13)</f>
        <v>2000000</v>
      </c>
      <c r="I13" s="278">
        <v>2000000</v>
      </c>
      <c r="J13" s="279"/>
      <c r="K13" s="279"/>
      <c r="L13" s="279"/>
      <c r="M13" s="279"/>
      <c r="N13" s="279"/>
      <c r="O13" s="279"/>
    </row>
    <row r="14" spans="1:15" x14ac:dyDescent="0.25">
      <c r="A14" s="166"/>
      <c r="B14" s="173"/>
      <c r="C14" s="273">
        <v>20</v>
      </c>
      <c r="D14" s="274">
        <v>5250000</v>
      </c>
      <c r="E14" s="275">
        <v>4351000</v>
      </c>
      <c r="F14" s="276">
        <v>2943380</v>
      </c>
      <c r="G14" s="277">
        <f t="shared" ref="G14:G16" si="1">E14-F14</f>
        <v>1407620</v>
      </c>
      <c r="H14" s="278">
        <f t="shared" ref="H14:H16" si="2">SUM(I14:O14)</f>
        <v>509000</v>
      </c>
      <c r="I14" s="278">
        <v>509000</v>
      </c>
      <c r="J14" s="279"/>
      <c r="K14" s="279"/>
      <c r="L14" s="279"/>
      <c r="M14" s="279"/>
      <c r="N14" s="279"/>
      <c r="O14" s="279"/>
    </row>
    <row r="15" spans="1:15" x14ac:dyDescent="0.25">
      <c r="A15" s="166"/>
      <c r="B15" s="173"/>
      <c r="C15" s="280">
        <v>59</v>
      </c>
      <c r="D15" s="274">
        <v>350000</v>
      </c>
      <c r="E15" s="275">
        <v>238000</v>
      </c>
      <c r="F15" s="276">
        <v>111100</v>
      </c>
      <c r="G15" s="277">
        <f t="shared" si="1"/>
        <v>126900</v>
      </c>
      <c r="H15" s="278">
        <f t="shared" si="2"/>
        <v>20000</v>
      </c>
      <c r="I15" s="278">
        <v>20000</v>
      </c>
      <c r="J15" s="279"/>
      <c r="K15" s="279"/>
      <c r="L15" s="279"/>
      <c r="M15" s="279"/>
      <c r="N15" s="279"/>
      <c r="O15" s="279"/>
    </row>
    <row r="16" spans="1:15" x14ac:dyDescent="0.25">
      <c r="A16" s="166"/>
      <c r="B16" s="173"/>
      <c r="C16" s="280">
        <v>85</v>
      </c>
      <c r="D16" s="274">
        <v>0</v>
      </c>
      <c r="E16" s="275">
        <v>0</v>
      </c>
      <c r="F16" s="276">
        <v>0</v>
      </c>
      <c r="G16" s="277">
        <f t="shared" si="1"/>
        <v>0</v>
      </c>
      <c r="H16" s="278">
        <f t="shared" si="2"/>
        <v>0</v>
      </c>
      <c r="I16" s="279"/>
      <c r="J16" s="279"/>
      <c r="K16" s="279"/>
      <c r="L16" s="279"/>
      <c r="M16" s="279"/>
      <c r="N16" s="279"/>
      <c r="O16" s="279"/>
    </row>
    <row r="17" spans="1:15" x14ac:dyDescent="0.25">
      <c r="A17" s="175">
        <v>2</v>
      </c>
      <c r="B17" s="176" t="s">
        <v>6</v>
      </c>
      <c r="C17" s="272"/>
      <c r="D17" s="177">
        <f>D18+D19+D20</f>
        <v>5200000</v>
      </c>
      <c r="E17" s="177">
        <f t="shared" ref="E17:O17" si="3">E18+E19+E20</f>
        <v>4080000</v>
      </c>
      <c r="F17" s="164">
        <f t="shared" si="3"/>
        <v>1091080</v>
      </c>
      <c r="G17" s="165">
        <f t="shared" si="3"/>
        <v>2988920</v>
      </c>
      <c r="H17" s="246">
        <f t="shared" si="3"/>
        <v>500000</v>
      </c>
      <c r="I17" s="246">
        <f t="shared" si="3"/>
        <v>500000</v>
      </c>
      <c r="J17" s="242">
        <f t="shared" si="3"/>
        <v>0</v>
      </c>
      <c r="K17" s="242">
        <f t="shared" si="3"/>
        <v>0</v>
      </c>
      <c r="L17" s="242">
        <f t="shared" si="3"/>
        <v>0</v>
      </c>
      <c r="M17" s="242">
        <f t="shared" si="3"/>
        <v>0</v>
      </c>
      <c r="N17" s="242">
        <f t="shared" si="3"/>
        <v>0</v>
      </c>
      <c r="O17" s="242">
        <f t="shared" si="3"/>
        <v>0</v>
      </c>
    </row>
    <row r="18" spans="1:15" x14ac:dyDescent="0.25">
      <c r="A18" s="178"/>
      <c r="B18" s="179" t="s">
        <v>21</v>
      </c>
      <c r="C18" s="273">
        <v>20</v>
      </c>
      <c r="D18" s="274">
        <v>5100000</v>
      </c>
      <c r="E18" s="275">
        <v>3980000</v>
      </c>
      <c r="F18" s="276">
        <v>1091080</v>
      </c>
      <c r="G18" s="277">
        <f>E18-F18</f>
        <v>2888920</v>
      </c>
      <c r="H18" s="278">
        <f>SUM(I18:O18)</f>
        <v>500000</v>
      </c>
      <c r="I18" s="278">
        <v>500000</v>
      </c>
      <c r="J18" s="279"/>
      <c r="K18" s="279"/>
      <c r="L18" s="279"/>
      <c r="M18" s="279"/>
      <c r="N18" s="279"/>
      <c r="O18" s="279"/>
    </row>
    <row r="19" spans="1:15" x14ac:dyDescent="0.25">
      <c r="A19" s="178"/>
      <c r="B19" s="179"/>
      <c r="C19" s="280">
        <v>55</v>
      </c>
      <c r="D19" s="274">
        <v>100000</v>
      </c>
      <c r="E19" s="275">
        <v>100000</v>
      </c>
      <c r="F19" s="276"/>
      <c r="G19" s="277">
        <f t="shared" ref="G19:G20" si="4">E19-F19</f>
        <v>100000</v>
      </c>
      <c r="H19" s="278">
        <f t="shared" ref="H19:H20" si="5">SUM(I19:O19)</f>
        <v>0</v>
      </c>
      <c r="I19" s="279"/>
      <c r="J19" s="279"/>
      <c r="K19" s="279"/>
      <c r="L19" s="279"/>
      <c r="M19" s="279"/>
      <c r="N19" s="279"/>
      <c r="O19" s="279"/>
    </row>
    <row r="20" spans="1:15" x14ac:dyDescent="0.25">
      <c r="A20" s="180"/>
      <c r="B20" s="181"/>
      <c r="C20" s="280">
        <v>85</v>
      </c>
      <c r="D20" s="274">
        <v>0</v>
      </c>
      <c r="E20" s="275">
        <v>0</v>
      </c>
      <c r="F20" s="276"/>
      <c r="G20" s="277">
        <f t="shared" si="4"/>
        <v>0</v>
      </c>
      <c r="H20" s="278">
        <f t="shared" si="5"/>
        <v>0</v>
      </c>
      <c r="I20" s="279"/>
      <c r="J20" s="279"/>
      <c r="K20" s="279"/>
      <c r="L20" s="279"/>
      <c r="M20" s="279"/>
      <c r="N20" s="279"/>
      <c r="O20" s="279"/>
    </row>
    <row r="21" spans="1:15" x14ac:dyDescent="0.25">
      <c r="A21" s="179">
        <v>3</v>
      </c>
      <c r="B21" s="182" t="s">
        <v>7</v>
      </c>
      <c r="C21" s="281"/>
      <c r="D21" s="282">
        <f t="shared" ref="D21:O21" si="6">SUM(D22:D22)</f>
        <v>380000</v>
      </c>
      <c r="E21" s="282">
        <f t="shared" si="6"/>
        <v>297000</v>
      </c>
      <c r="F21" s="283">
        <f t="shared" si="6"/>
        <v>277500</v>
      </c>
      <c r="G21" s="284">
        <f t="shared" si="6"/>
        <v>19500</v>
      </c>
      <c r="H21" s="285">
        <f t="shared" si="6"/>
        <v>19500</v>
      </c>
      <c r="I21" s="285">
        <f t="shared" si="6"/>
        <v>19500</v>
      </c>
      <c r="J21" s="286">
        <f t="shared" si="6"/>
        <v>0</v>
      </c>
      <c r="K21" s="286">
        <f t="shared" si="6"/>
        <v>0</v>
      </c>
      <c r="L21" s="286">
        <f t="shared" si="6"/>
        <v>0</v>
      </c>
      <c r="M21" s="286">
        <f t="shared" si="6"/>
        <v>0</v>
      </c>
      <c r="N21" s="286">
        <f t="shared" si="6"/>
        <v>0</v>
      </c>
      <c r="O21" s="286">
        <f t="shared" si="6"/>
        <v>0</v>
      </c>
    </row>
    <row r="22" spans="1:15" x14ac:dyDescent="0.25">
      <c r="A22" s="187"/>
      <c r="B22" s="188" t="s">
        <v>14</v>
      </c>
      <c r="C22" s="287">
        <v>20</v>
      </c>
      <c r="D22" s="274">
        <v>380000</v>
      </c>
      <c r="E22" s="275">
        <v>297000</v>
      </c>
      <c r="F22" s="276">
        <v>277500</v>
      </c>
      <c r="G22" s="277">
        <f>E22-F22</f>
        <v>19500</v>
      </c>
      <c r="H22" s="278">
        <f>SUM(I22:O22)</f>
        <v>19500</v>
      </c>
      <c r="I22" s="278">
        <v>19500</v>
      </c>
      <c r="J22" s="279"/>
      <c r="K22" s="279"/>
      <c r="L22" s="279"/>
      <c r="M22" s="279"/>
      <c r="N22" s="279"/>
      <c r="O22" s="279"/>
    </row>
    <row r="23" spans="1:15" x14ac:dyDescent="0.25">
      <c r="A23" s="190">
        <v>4</v>
      </c>
      <c r="B23" s="191" t="s">
        <v>8</v>
      </c>
      <c r="C23" s="288"/>
      <c r="D23" s="282">
        <f t="shared" ref="D23:O23" si="7">SUM(D24:D24)</f>
        <v>506000</v>
      </c>
      <c r="E23" s="282">
        <f t="shared" si="7"/>
        <v>396000</v>
      </c>
      <c r="F23" s="283">
        <f t="shared" si="7"/>
        <v>355000</v>
      </c>
      <c r="G23" s="284">
        <f t="shared" si="7"/>
        <v>41000</v>
      </c>
      <c r="H23" s="285">
        <f t="shared" si="7"/>
        <v>41000</v>
      </c>
      <c r="I23" s="285">
        <f t="shared" si="7"/>
        <v>41000</v>
      </c>
      <c r="J23" s="286">
        <f t="shared" si="7"/>
        <v>0</v>
      </c>
      <c r="K23" s="286">
        <f t="shared" si="7"/>
        <v>0</v>
      </c>
      <c r="L23" s="286">
        <f t="shared" si="7"/>
        <v>0</v>
      </c>
      <c r="M23" s="286">
        <f t="shared" si="7"/>
        <v>0</v>
      </c>
      <c r="N23" s="286">
        <f t="shared" si="7"/>
        <v>0</v>
      </c>
      <c r="O23" s="286">
        <f t="shared" si="7"/>
        <v>0</v>
      </c>
    </row>
    <row r="24" spans="1:15" x14ac:dyDescent="0.25">
      <c r="A24" s="179"/>
      <c r="B24" s="179" t="s">
        <v>15</v>
      </c>
      <c r="C24" s="289">
        <v>20</v>
      </c>
      <c r="D24" s="274">
        <v>506000</v>
      </c>
      <c r="E24" s="275">
        <v>396000</v>
      </c>
      <c r="F24" s="276">
        <v>355000</v>
      </c>
      <c r="G24" s="277">
        <f>E24-F24</f>
        <v>41000</v>
      </c>
      <c r="H24" s="278">
        <f>SUM(I24:O24)</f>
        <v>41000</v>
      </c>
      <c r="I24" s="278">
        <v>41000</v>
      </c>
      <c r="J24" s="279"/>
      <c r="K24" s="279"/>
      <c r="L24" s="279"/>
      <c r="M24" s="279"/>
      <c r="N24" s="279"/>
      <c r="O24" s="279"/>
    </row>
    <row r="25" spans="1:15" x14ac:dyDescent="0.25">
      <c r="A25" s="194">
        <v>5</v>
      </c>
      <c r="B25" s="191" t="s">
        <v>27</v>
      </c>
      <c r="C25" s="290"/>
      <c r="D25" s="282">
        <f t="shared" ref="D25:O26" si="8">D26</f>
        <v>10610000</v>
      </c>
      <c r="E25" s="282">
        <f t="shared" si="8"/>
        <v>5997000</v>
      </c>
      <c r="F25" s="283">
        <f t="shared" si="8"/>
        <v>4000000</v>
      </c>
      <c r="G25" s="284">
        <f t="shared" si="8"/>
        <v>1997000</v>
      </c>
      <c r="H25" s="285">
        <f t="shared" si="8"/>
        <v>0</v>
      </c>
      <c r="I25" s="285">
        <f t="shared" si="8"/>
        <v>0</v>
      </c>
      <c r="J25" s="286">
        <f t="shared" si="8"/>
        <v>0</v>
      </c>
      <c r="K25" s="286">
        <f t="shared" si="8"/>
        <v>0</v>
      </c>
      <c r="L25" s="286">
        <f t="shared" si="8"/>
        <v>0</v>
      </c>
      <c r="M25" s="286">
        <f t="shared" si="8"/>
        <v>0</v>
      </c>
      <c r="N25" s="286">
        <f t="shared" si="8"/>
        <v>0</v>
      </c>
      <c r="O25" s="286">
        <f t="shared" si="8"/>
        <v>0</v>
      </c>
    </row>
    <row r="26" spans="1:15" x14ac:dyDescent="0.25">
      <c r="A26" s="196"/>
      <c r="B26" s="179" t="s">
        <v>28</v>
      </c>
      <c r="C26" s="291">
        <v>57</v>
      </c>
      <c r="D26" s="274">
        <f t="shared" si="8"/>
        <v>10610000</v>
      </c>
      <c r="E26" s="274">
        <f t="shared" si="8"/>
        <v>5997000</v>
      </c>
      <c r="F26" s="276">
        <f t="shared" si="8"/>
        <v>4000000</v>
      </c>
      <c r="G26" s="277">
        <f>G27</f>
        <v>1997000</v>
      </c>
      <c r="H26" s="278">
        <f t="shared" si="8"/>
        <v>0</v>
      </c>
      <c r="I26" s="278">
        <f t="shared" si="8"/>
        <v>0</v>
      </c>
      <c r="J26" s="279">
        <f t="shared" si="8"/>
        <v>0</v>
      </c>
      <c r="K26" s="279">
        <f t="shared" si="8"/>
        <v>0</v>
      </c>
      <c r="L26" s="279">
        <f t="shared" si="8"/>
        <v>0</v>
      </c>
      <c r="M26" s="279">
        <f t="shared" si="8"/>
        <v>0</v>
      </c>
      <c r="N26" s="279">
        <f t="shared" si="8"/>
        <v>0</v>
      </c>
      <c r="O26" s="279">
        <f t="shared" si="8"/>
        <v>0</v>
      </c>
    </row>
    <row r="27" spans="1:15" x14ac:dyDescent="0.25">
      <c r="A27" s="198"/>
      <c r="B27" s="199" t="s">
        <v>37</v>
      </c>
      <c r="C27" s="292" t="s">
        <v>30</v>
      </c>
      <c r="D27" s="293">
        <v>10610000</v>
      </c>
      <c r="E27" s="275">
        <v>5997000</v>
      </c>
      <c r="F27" s="276">
        <v>4000000</v>
      </c>
      <c r="G27" s="277">
        <f>E27-F27</f>
        <v>1997000</v>
      </c>
      <c r="H27" s="278">
        <f>SUM(I27:O27)</f>
        <v>0</v>
      </c>
      <c r="I27" s="279"/>
      <c r="J27" s="279"/>
      <c r="K27" s="279"/>
      <c r="L27" s="279"/>
      <c r="M27" s="279"/>
      <c r="N27" s="279"/>
      <c r="O27" s="279"/>
    </row>
    <row r="28" spans="1:15" x14ac:dyDescent="0.25">
      <c r="A28" s="190">
        <v>6</v>
      </c>
      <c r="B28" s="191" t="s">
        <v>12</v>
      </c>
      <c r="C28" s="281"/>
      <c r="D28" s="282">
        <f t="shared" ref="D28:O28" si="9">SUM(D29:D29)</f>
        <v>0</v>
      </c>
      <c r="E28" s="282">
        <f t="shared" si="9"/>
        <v>0</v>
      </c>
      <c r="F28" s="283">
        <f t="shared" si="9"/>
        <v>0</v>
      </c>
      <c r="G28" s="284">
        <f t="shared" si="9"/>
        <v>0</v>
      </c>
      <c r="H28" s="285">
        <f t="shared" si="9"/>
        <v>0</v>
      </c>
      <c r="I28" s="285">
        <f t="shared" si="9"/>
        <v>0</v>
      </c>
      <c r="J28" s="286">
        <f t="shared" si="9"/>
        <v>0</v>
      </c>
      <c r="K28" s="286">
        <f t="shared" si="9"/>
        <v>0</v>
      </c>
      <c r="L28" s="286">
        <f t="shared" si="9"/>
        <v>0</v>
      </c>
      <c r="M28" s="286">
        <f t="shared" si="9"/>
        <v>0</v>
      </c>
      <c r="N28" s="286">
        <f t="shared" si="9"/>
        <v>0</v>
      </c>
      <c r="O28" s="286">
        <f t="shared" si="9"/>
        <v>0</v>
      </c>
    </row>
    <row r="29" spans="1:15" x14ac:dyDescent="0.25">
      <c r="A29" s="202"/>
      <c r="B29" s="203" t="s">
        <v>40</v>
      </c>
      <c r="C29" s="287">
        <v>20</v>
      </c>
      <c r="D29" s="274">
        <v>0</v>
      </c>
      <c r="E29" s="275">
        <v>0</v>
      </c>
      <c r="F29" s="276"/>
      <c r="G29" s="277">
        <f>E29-F29</f>
        <v>0</v>
      </c>
      <c r="H29" s="278">
        <f>SUM(I29:O29)</f>
        <v>0</v>
      </c>
      <c r="I29" s="279"/>
      <c r="J29" s="279"/>
      <c r="K29" s="279"/>
      <c r="L29" s="279"/>
      <c r="M29" s="279"/>
      <c r="N29" s="279"/>
      <c r="O29" s="279"/>
    </row>
    <row r="30" spans="1:15" x14ac:dyDescent="0.25">
      <c r="A30" s="196">
        <v>7</v>
      </c>
      <c r="B30" s="182" t="s">
        <v>10</v>
      </c>
      <c r="C30" s="294"/>
      <c r="D30" s="268">
        <f t="shared" ref="D30:O30" si="10">SUM(D31:D32)</f>
        <v>4760000</v>
      </c>
      <c r="E30" s="268">
        <f t="shared" si="10"/>
        <v>3754000</v>
      </c>
      <c r="F30" s="267">
        <f t="shared" si="10"/>
        <v>2573000</v>
      </c>
      <c r="G30" s="295">
        <f t="shared" si="10"/>
        <v>1181000</v>
      </c>
      <c r="H30" s="285">
        <f t="shared" si="10"/>
        <v>1031000</v>
      </c>
      <c r="I30" s="285">
        <f t="shared" si="10"/>
        <v>0</v>
      </c>
      <c r="J30" s="286">
        <f t="shared" si="10"/>
        <v>0</v>
      </c>
      <c r="K30" s="286">
        <f t="shared" si="10"/>
        <v>1031000</v>
      </c>
      <c r="L30" s="286">
        <f t="shared" si="10"/>
        <v>0</v>
      </c>
      <c r="M30" s="286">
        <f t="shared" si="10"/>
        <v>0</v>
      </c>
      <c r="N30" s="286">
        <f t="shared" si="10"/>
        <v>0</v>
      </c>
      <c r="O30" s="286">
        <f t="shared" si="10"/>
        <v>0</v>
      </c>
    </row>
    <row r="31" spans="1:15" x14ac:dyDescent="0.25">
      <c r="A31" s="196"/>
      <c r="B31" s="188" t="s">
        <v>19</v>
      </c>
      <c r="C31" s="296">
        <v>20</v>
      </c>
      <c r="D31" s="274">
        <v>10000</v>
      </c>
      <c r="E31" s="275">
        <v>10000</v>
      </c>
      <c r="F31" s="276">
        <v>10000</v>
      </c>
      <c r="G31" s="277">
        <f>E31-F31</f>
        <v>0</v>
      </c>
      <c r="H31" s="278">
        <f>SUM(I31:O31)</f>
        <v>0</v>
      </c>
      <c r="I31" s="279"/>
      <c r="J31" s="279"/>
      <c r="K31" s="279"/>
      <c r="L31" s="279"/>
      <c r="M31" s="279"/>
      <c r="N31" s="279"/>
      <c r="O31" s="279"/>
    </row>
    <row r="32" spans="1:15" x14ac:dyDescent="0.25">
      <c r="A32" s="196"/>
      <c r="B32" s="179" t="s">
        <v>17</v>
      </c>
      <c r="C32" s="296">
        <v>59</v>
      </c>
      <c r="D32" s="274">
        <v>4750000</v>
      </c>
      <c r="E32" s="275">
        <v>3744000</v>
      </c>
      <c r="F32" s="276">
        <v>2563000</v>
      </c>
      <c r="G32" s="277">
        <f>E32-F32</f>
        <v>1181000</v>
      </c>
      <c r="H32" s="278">
        <f>SUM(I32:O32)</f>
        <v>1031000</v>
      </c>
      <c r="I32" s="279"/>
      <c r="J32" s="279"/>
      <c r="K32" s="279">
        <v>1031000</v>
      </c>
      <c r="L32" s="279"/>
      <c r="M32" s="279"/>
      <c r="N32" s="279"/>
      <c r="O32" s="279"/>
    </row>
    <row r="33" spans="1:15" x14ac:dyDescent="0.25">
      <c r="A33" s="194"/>
      <c r="B33" s="209"/>
      <c r="C33" s="296"/>
      <c r="D33" s="297">
        <f t="shared" ref="D33:O33" si="11">SUM(D34:D38)</f>
        <v>52186000</v>
      </c>
      <c r="E33" s="297">
        <f t="shared" si="11"/>
        <v>38521000</v>
      </c>
      <c r="F33" s="297">
        <f t="shared" si="11"/>
        <v>25356060</v>
      </c>
      <c r="G33" s="297">
        <f t="shared" si="11"/>
        <v>13164940</v>
      </c>
      <c r="H33" s="338">
        <f t="shared" si="11"/>
        <v>4120500</v>
      </c>
      <c r="I33" s="338">
        <f t="shared" si="11"/>
        <v>3089500</v>
      </c>
      <c r="J33" s="338">
        <f t="shared" si="11"/>
        <v>0</v>
      </c>
      <c r="K33" s="338">
        <f t="shared" si="11"/>
        <v>1031000</v>
      </c>
      <c r="L33" s="338">
        <f t="shared" si="11"/>
        <v>0</v>
      </c>
      <c r="M33" s="338">
        <f t="shared" si="11"/>
        <v>0</v>
      </c>
      <c r="N33" s="338">
        <f t="shared" ref="N33" si="12">SUM(N34:N38)</f>
        <v>0</v>
      </c>
      <c r="O33" s="342">
        <f t="shared" si="11"/>
        <v>0</v>
      </c>
    </row>
    <row r="34" spans="1:15" x14ac:dyDescent="0.25">
      <c r="A34" s="196"/>
      <c r="B34" s="214"/>
      <c r="C34" s="298">
        <v>10</v>
      </c>
      <c r="D34" s="297">
        <f t="shared" ref="D34:O34" si="13">D13</f>
        <v>25130000</v>
      </c>
      <c r="E34" s="297">
        <f t="shared" si="13"/>
        <v>19408000</v>
      </c>
      <c r="F34" s="297">
        <f t="shared" si="13"/>
        <v>14005000</v>
      </c>
      <c r="G34" s="297">
        <f t="shared" si="13"/>
        <v>5403000</v>
      </c>
      <c r="H34" s="338">
        <f t="shared" si="13"/>
        <v>2000000</v>
      </c>
      <c r="I34" s="338">
        <f t="shared" si="13"/>
        <v>2000000</v>
      </c>
      <c r="J34" s="338">
        <f t="shared" si="13"/>
        <v>0</v>
      </c>
      <c r="K34" s="338">
        <f t="shared" si="13"/>
        <v>0</v>
      </c>
      <c r="L34" s="338">
        <f t="shared" si="13"/>
        <v>0</v>
      </c>
      <c r="M34" s="338">
        <f t="shared" si="13"/>
        <v>0</v>
      </c>
      <c r="N34" s="338">
        <f t="shared" ref="N34" si="14">N13</f>
        <v>0</v>
      </c>
      <c r="O34" s="342">
        <f t="shared" si="13"/>
        <v>0</v>
      </c>
    </row>
    <row r="35" spans="1:15" x14ac:dyDescent="0.25">
      <c r="A35" s="196"/>
      <c r="B35" s="214" t="s">
        <v>24</v>
      </c>
      <c r="C35" s="298">
        <v>20</v>
      </c>
      <c r="D35" s="297">
        <f t="shared" ref="D35:O35" si="15">D14+D18+D22+D24+D29+D31</f>
        <v>11246000</v>
      </c>
      <c r="E35" s="297">
        <f t="shared" si="15"/>
        <v>9034000</v>
      </c>
      <c r="F35" s="297">
        <f t="shared" si="15"/>
        <v>4676960</v>
      </c>
      <c r="G35" s="297">
        <f t="shared" si="15"/>
        <v>4357040</v>
      </c>
      <c r="H35" s="338">
        <f t="shared" si="15"/>
        <v>1069500</v>
      </c>
      <c r="I35" s="338">
        <f t="shared" si="15"/>
        <v>1069500</v>
      </c>
      <c r="J35" s="338">
        <f t="shared" si="15"/>
        <v>0</v>
      </c>
      <c r="K35" s="338">
        <f t="shared" si="15"/>
        <v>0</v>
      </c>
      <c r="L35" s="338">
        <f t="shared" si="15"/>
        <v>0</v>
      </c>
      <c r="M35" s="338">
        <f t="shared" si="15"/>
        <v>0</v>
      </c>
      <c r="N35" s="338">
        <f t="shared" ref="N35" si="16">N14+N18+N22+N24+N29+N31</f>
        <v>0</v>
      </c>
      <c r="O35" s="342">
        <f t="shared" si="15"/>
        <v>0</v>
      </c>
    </row>
    <row r="36" spans="1:15" x14ac:dyDescent="0.25">
      <c r="A36" s="196"/>
      <c r="B36" s="214" t="s">
        <v>39</v>
      </c>
      <c r="C36" s="298">
        <v>55</v>
      </c>
      <c r="D36" s="297">
        <f t="shared" ref="D36:O36" si="17">D19</f>
        <v>100000</v>
      </c>
      <c r="E36" s="297">
        <f t="shared" si="17"/>
        <v>100000</v>
      </c>
      <c r="F36" s="297">
        <f t="shared" si="17"/>
        <v>0</v>
      </c>
      <c r="G36" s="297">
        <f t="shared" si="17"/>
        <v>100000</v>
      </c>
      <c r="H36" s="338">
        <f t="shared" si="17"/>
        <v>0</v>
      </c>
      <c r="I36" s="338">
        <f t="shared" si="17"/>
        <v>0</v>
      </c>
      <c r="J36" s="338">
        <f t="shared" si="17"/>
        <v>0</v>
      </c>
      <c r="K36" s="338">
        <f t="shared" si="17"/>
        <v>0</v>
      </c>
      <c r="L36" s="338">
        <f t="shared" si="17"/>
        <v>0</v>
      </c>
      <c r="M36" s="338">
        <f t="shared" si="17"/>
        <v>0</v>
      </c>
      <c r="N36" s="338">
        <f t="shared" ref="N36" si="18">N19</f>
        <v>0</v>
      </c>
      <c r="O36" s="342">
        <f t="shared" si="17"/>
        <v>0</v>
      </c>
    </row>
    <row r="37" spans="1:15" x14ac:dyDescent="0.25">
      <c r="A37" s="196"/>
      <c r="B37" s="214" t="s">
        <v>38</v>
      </c>
      <c r="C37" s="298">
        <v>57</v>
      </c>
      <c r="D37" s="297">
        <f t="shared" ref="D37:O37" si="19">D26</f>
        <v>10610000</v>
      </c>
      <c r="E37" s="297">
        <f t="shared" si="19"/>
        <v>5997000</v>
      </c>
      <c r="F37" s="297">
        <f t="shared" si="19"/>
        <v>4000000</v>
      </c>
      <c r="G37" s="297">
        <f t="shared" si="19"/>
        <v>1997000</v>
      </c>
      <c r="H37" s="338">
        <f t="shared" si="19"/>
        <v>0</v>
      </c>
      <c r="I37" s="338">
        <f t="shared" si="19"/>
        <v>0</v>
      </c>
      <c r="J37" s="338">
        <f t="shared" si="19"/>
        <v>0</v>
      </c>
      <c r="K37" s="338">
        <f t="shared" si="19"/>
        <v>0</v>
      </c>
      <c r="L37" s="338">
        <f t="shared" si="19"/>
        <v>0</v>
      </c>
      <c r="M37" s="338">
        <f t="shared" si="19"/>
        <v>0</v>
      </c>
      <c r="N37" s="338">
        <f t="shared" ref="N37" si="20">N26</f>
        <v>0</v>
      </c>
      <c r="O37" s="342">
        <f t="shared" si="19"/>
        <v>0</v>
      </c>
    </row>
    <row r="38" spans="1:15" x14ac:dyDescent="0.25">
      <c r="A38" s="196"/>
      <c r="B38" s="214"/>
      <c r="C38" s="298">
        <v>59</v>
      </c>
      <c r="D38" s="297">
        <f t="shared" ref="D38:O38" si="21">D15+D32</f>
        <v>5100000</v>
      </c>
      <c r="E38" s="297">
        <f t="shared" si="21"/>
        <v>3982000</v>
      </c>
      <c r="F38" s="297">
        <f t="shared" si="21"/>
        <v>2674100</v>
      </c>
      <c r="G38" s="297">
        <f t="shared" si="21"/>
        <v>1307900</v>
      </c>
      <c r="H38" s="338">
        <f t="shared" si="21"/>
        <v>1051000</v>
      </c>
      <c r="I38" s="338">
        <f t="shared" si="21"/>
        <v>20000</v>
      </c>
      <c r="J38" s="338">
        <f t="shared" si="21"/>
        <v>0</v>
      </c>
      <c r="K38" s="338">
        <f t="shared" si="21"/>
        <v>1031000</v>
      </c>
      <c r="L38" s="338">
        <f t="shared" si="21"/>
        <v>0</v>
      </c>
      <c r="M38" s="338">
        <f t="shared" si="21"/>
        <v>0</v>
      </c>
      <c r="N38" s="338">
        <f t="shared" ref="N38" si="22">N15+N32</f>
        <v>0</v>
      </c>
      <c r="O38" s="342">
        <f t="shared" si="21"/>
        <v>0</v>
      </c>
    </row>
    <row r="39" spans="1:15" x14ac:dyDescent="0.25">
      <c r="A39" s="198"/>
      <c r="B39" s="216"/>
      <c r="C39" s="298">
        <v>85</v>
      </c>
      <c r="D39" s="297">
        <f>D16+D20</f>
        <v>0</v>
      </c>
      <c r="E39" s="297">
        <f t="shared" ref="E39:O39" si="23">E16+E20</f>
        <v>0</v>
      </c>
      <c r="F39" s="297">
        <f t="shared" si="23"/>
        <v>0</v>
      </c>
      <c r="G39" s="297">
        <f t="shared" si="23"/>
        <v>0</v>
      </c>
      <c r="H39" s="338">
        <f t="shared" si="23"/>
        <v>0</v>
      </c>
      <c r="I39" s="338">
        <f t="shared" si="23"/>
        <v>0</v>
      </c>
      <c r="J39" s="338">
        <f t="shared" si="23"/>
        <v>0</v>
      </c>
      <c r="K39" s="338">
        <f t="shared" si="23"/>
        <v>0</v>
      </c>
      <c r="L39" s="338">
        <f t="shared" si="23"/>
        <v>0</v>
      </c>
      <c r="M39" s="338">
        <f t="shared" si="23"/>
        <v>0</v>
      </c>
      <c r="N39" s="338">
        <f t="shared" ref="N39" si="24">N16+N20</f>
        <v>0</v>
      </c>
      <c r="O39" s="342">
        <f t="shared" si="23"/>
        <v>0</v>
      </c>
    </row>
    <row r="40" spans="1:15" x14ac:dyDescent="0.25">
      <c r="A40" s="376" t="s">
        <v>22</v>
      </c>
      <c r="B40" s="376"/>
      <c r="C40" s="299"/>
      <c r="D40" s="299"/>
      <c r="E40" s="299"/>
      <c r="F40" s="299"/>
      <c r="G40" s="299"/>
      <c r="H40" s="300"/>
      <c r="I40" s="279"/>
      <c r="J40" s="279"/>
      <c r="K40" s="279"/>
      <c r="L40" s="279"/>
      <c r="M40" s="279"/>
      <c r="N40" s="279"/>
      <c r="O40" s="279"/>
    </row>
    <row r="41" spans="1:15" x14ac:dyDescent="0.25">
      <c r="A41" s="194">
        <v>1</v>
      </c>
      <c r="B41" s="218" t="s">
        <v>5</v>
      </c>
      <c r="C41" s="301"/>
      <c r="D41" s="177">
        <f t="shared" ref="D41:O41" si="25">D42</f>
        <v>11132000</v>
      </c>
      <c r="E41" s="177">
        <f t="shared" si="25"/>
        <v>7584000</v>
      </c>
      <c r="F41" s="164">
        <f t="shared" si="25"/>
        <v>1491100</v>
      </c>
      <c r="G41" s="165">
        <f t="shared" si="25"/>
        <v>6092900</v>
      </c>
      <c r="H41" s="246">
        <f t="shared" si="25"/>
        <v>1000000</v>
      </c>
      <c r="I41" s="246">
        <f t="shared" si="25"/>
        <v>1000000</v>
      </c>
      <c r="J41" s="242">
        <f t="shared" si="25"/>
        <v>0</v>
      </c>
      <c r="K41" s="242">
        <f t="shared" si="25"/>
        <v>0</v>
      </c>
      <c r="L41" s="242">
        <f t="shared" si="25"/>
        <v>0</v>
      </c>
      <c r="M41" s="242">
        <f t="shared" si="25"/>
        <v>0</v>
      </c>
      <c r="N41" s="242">
        <f t="shared" si="25"/>
        <v>0</v>
      </c>
      <c r="O41" s="242">
        <f t="shared" si="25"/>
        <v>0</v>
      </c>
    </row>
    <row r="42" spans="1:15" x14ac:dyDescent="0.25">
      <c r="A42" s="224"/>
      <c r="B42" s="266" t="s">
        <v>1</v>
      </c>
      <c r="C42" s="302">
        <v>71</v>
      </c>
      <c r="D42" s="274">
        <v>11132000</v>
      </c>
      <c r="E42" s="275">
        <v>7584000</v>
      </c>
      <c r="F42" s="276">
        <v>1491100</v>
      </c>
      <c r="G42" s="277">
        <f>E42-F42</f>
        <v>6092900</v>
      </c>
      <c r="H42" s="278">
        <f>SUM(I42:O42)</f>
        <v>1000000</v>
      </c>
      <c r="I42" s="278">
        <v>1000000</v>
      </c>
      <c r="J42" s="279"/>
      <c r="K42" s="279"/>
      <c r="L42" s="279"/>
      <c r="M42" s="279"/>
      <c r="N42" s="279"/>
      <c r="O42" s="279"/>
    </row>
    <row r="43" spans="1:15" x14ac:dyDescent="0.25">
      <c r="A43" s="223">
        <v>2</v>
      </c>
      <c r="B43" s="218" t="s">
        <v>6</v>
      </c>
      <c r="C43" s="301"/>
      <c r="D43" s="177">
        <f>D44+D45+D46</f>
        <v>20075000</v>
      </c>
      <c r="E43" s="177">
        <f>E44+E45+E46</f>
        <v>17033000</v>
      </c>
      <c r="F43" s="164">
        <f>F44+F45+F46</f>
        <v>9946723</v>
      </c>
      <c r="G43" s="165">
        <f>G44+G45+G46</f>
        <v>9478277</v>
      </c>
      <c r="H43" s="246">
        <f>H44+H45+H46</f>
        <v>1775579</v>
      </c>
      <c r="I43" s="246">
        <f t="shared" ref="I43:O43" si="26">I44+I45+I46</f>
        <v>200000</v>
      </c>
      <c r="J43" s="246">
        <f t="shared" si="26"/>
        <v>0</v>
      </c>
      <c r="K43" s="246">
        <f t="shared" si="26"/>
        <v>0</v>
      </c>
      <c r="L43" s="242">
        <f t="shared" si="26"/>
        <v>895579</v>
      </c>
      <c r="M43" s="242">
        <f t="shared" si="26"/>
        <v>680000</v>
      </c>
      <c r="N43" s="242">
        <f t="shared" si="26"/>
        <v>0</v>
      </c>
      <c r="O43" s="242">
        <f t="shared" si="26"/>
        <v>0</v>
      </c>
    </row>
    <row r="44" spans="1:15" x14ac:dyDescent="0.25">
      <c r="A44" s="224"/>
      <c r="B44" s="179" t="s">
        <v>20</v>
      </c>
      <c r="C44" s="303">
        <v>55</v>
      </c>
      <c r="D44" s="274">
        <v>2500000</v>
      </c>
      <c r="E44" s="275">
        <v>1445000</v>
      </c>
      <c r="F44" s="276">
        <v>285000</v>
      </c>
      <c r="G44" s="277">
        <f>E44-F44</f>
        <v>1160000</v>
      </c>
      <c r="H44" s="278">
        <f>SUM(I44:O44)</f>
        <v>780000</v>
      </c>
      <c r="I44" s="304">
        <v>100000</v>
      </c>
      <c r="J44" s="304"/>
      <c r="K44" s="279"/>
      <c r="L44" s="279"/>
      <c r="M44" s="279">
        <v>680000</v>
      </c>
      <c r="N44" s="279"/>
      <c r="O44" s="279"/>
    </row>
    <row r="45" spans="1:15" x14ac:dyDescent="0.25">
      <c r="A45" s="224"/>
      <c r="B45" s="188" t="s">
        <v>13</v>
      </c>
      <c r="C45" s="303">
        <v>58</v>
      </c>
      <c r="D45" s="274">
        <v>22157000</v>
      </c>
      <c r="E45" s="275">
        <v>17980000</v>
      </c>
      <c r="F45" s="276">
        <v>9661723</v>
      </c>
      <c r="G45" s="277">
        <f>E45-F45</f>
        <v>8318277</v>
      </c>
      <c r="H45" s="278">
        <f t="shared" ref="H45:H46" si="27">SUM(I45:O45)</f>
        <v>995579</v>
      </c>
      <c r="I45" s="278">
        <v>100000</v>
      </c>
      <c r="J45" s="279"/>
      <c r="K45" s="279"/>
      <c r="L45" s="279">
        <v>895579</v>
      </c>
      <c r="M45" s="279"/>
      <c r="N45" s="279"/>
      <c r="O45" s="279"/>
    </row>
    <row r="46" spans="1:15" x14ac:dyDescent="0.25">
      <c r="A46" s="220"/>
      <c r="B46" s="203"/>
      <c r="C46" s="302">
        <v>85</v>
      </c>
      <c r="D46" s="305">
        <v>-4582000</v>
      </c>
      <c r="E46" s="305">
        <v>-2392000</v>
      </c>
      <c r="F46" s="306"/>
      <c r="G46" s="277"/>
      <c r="H46" s="278">
        <f t="shared" si="27"/>
        <v>0</v>
      </c>
      <c r="I46" s="278"/>
      <c r="J46" s="279"/>
      <c r="K46" s="279"/>
      <c r="L46" s="279"/>
      <c r="M46" s="279"/>
      <c r="N46" s="279"/>
      <c r="O46" s="279"/>
    </row>
    <row r="47" spans="1:15" x14ac:dyDescent="0.25">
      <c r="A47" s="179">
        <v>3</v>
      </c>
      <c r="B47" s="182" t="s">
        <v>7</v>
      </c>
      <c r="C47" s="281"/>
      <c r="D47" s="268">
        <f t="shared" ref="D47:O49" si="28">D48</f>
        <v>26000</v>
      </c>
      <c r="E47" s="268">
        <f t="shared" si="28"/>
        <v>13000</v>
      </c>
      <c r="F47" s="267">
        <f t="shared" si="28"/>
        <v>0</v>
      </c>
      <c r="G47" s="284">
        <f t="shared" si="28"/>
        <v>13000</v>
      </c>
      <c r="H47" s="285">
        <f t="shared" si="28"/>
        <v>0</v>
      </c>
      <c r="I47" s="285">
        <f t="shared" si="28"/>
        <v>0</v>
      </c>
      <c r="J47" s="286">
        <f t="shared" si="28"/>
        <v>0</v>
      </c>
      <c r="K47" s="286">
        <f t="shared" si="28"/>
        <v>0</v>
      </c>
      <c r="L47" s="286">
        <f t="shared" si="28"/>
        <v>0</v>
      </c>
      <c r="M47" s="286">
        <f t="shared" si="28"/>
        <v>0</v>
      </c>
      <c r="N47" s="286">
        <f t="shared" si="28"/>
        <v>0</v>
      </c>
      <c r="O47" s="286">
        <f t="shared" si="28"/>
        <v>0</v>
      </c>
    </row>
    <row r="48" spans="1:15" x14ac:dyDescent="0.25">
      <c r="A48" s="226"/>
      <c r="B48" s="203" t="s">
        <v>14</v>
      </c>
      <c r="C48" s="287">
        <v>71</v>
      </c>
      <c r="D48" s="274">
        <v>26000</v>
      </c>
      <c r="E48" s="275">
        <v>13000</v>
      </c>
      <c r="F48" s="276"/>
      <c r="G48" s="277">
        <f>E48-F48</f>
        <v>13000</v>
      </c>
      <c r="H48" s="278">
        <f>SUM(I48:O48)</f>
        <v>0</v>
      </c>
      <c r="I48" s="279"/>
      <c r="J48" s="279"/>
      <c r="K48" s="279"/>
      <c r="L48" s="279"/>
      <c r="M48" s="279"/>
      <c r="N48" s="279"/>
      <c r="O48" s="279"/>
    </row>
    <row r="49" spans="1:15" x14ac:dyDescent="0.25">
      <c r="A49" s="190">
        <v>4</v>
      </c>
      <c r="B49" s="191" t="s">
        <v>8</v>
      </c>
      <c r="C49" s="307"/>
      <c r="D49" s="282">
        <f t="shared" si="28"/>
        <v>309000</v>
      </c>
      <c r="E49" s="282">
        <f t="shared" si="28"/>
        <v>162000</v>
      </c>
      <c r="F49" s="283">
        <f t="shared" si="28"/>
        <v>45750</v>
      </c>
      <c r="G49" s="284">
        <f t="shared" si="28"/>
        <v>116250</v>
      </c>
      <c r="H49" s="285">
        <f t="shared" si="28"/>
        <v>55550</v>
      </c>
      <c r="I49" s="285">
        <f t="shared" si="28"/>
        <v>0</v>
      </c>
      <c r="J49" s="286">
        <f t="shared" si="28"/>
        <v>55550</v>
      </c>
      <c r="K49" s="286">
        <f t="shared" si="28"/>
        <v>0</v>
      </c>
      <c r="L49" s="286">
        <f t="shared" si="28"/>
        <v>0</v>
      </c>
      <c r="M49" s="286">
        <f t="shared" si="28"/>
        <v>0</v>
      </c>
      <c r="N49" s="286">
        <f t="shared" si="28"/>
        <v>0</v>
      </c>
      <c r="O49" s="286">
        <f t="shared" si="28"/>
        <v>0</v>
      </c>
    </row>
    <row r="50" spans="1:15" x14ac:dyDescent="0.25">
      <c r="A50" s="226"/>
      <c r="B50" s="181" t="s">
        <v>15</v>
      </c>
      <c r="C50" s="287">
        <v>71</v>
      </c>
      <c r="D50" s="274">
        <v>309000</v>
      </c>
      <c r="E50" s="275">
        <v>162000</v>
      </c>
      <c r="F50" s="276">
        <v>45750</v>
      </c>
      <c r="G50" s="277">
        <f>E50-F50</f>
        <v>116250</v>
      </c>
      <c r="H50" s="278">
        <f>SUM(I50:O50)</f>
        <v>55550</v>
      </c>
      <c r="I50" s="279"/>
      <c r="J50" s="279">
        <v>55550</v>
      </c>
      <c r="K50" s="279"/>
      <c r="L50" s="279"/>
      <c r="M50" s="279"/>
      <c r="N50" s="279"/>
      <c r="O50" s="279"/>
    </row>
    <row r="51" spans="1:15" x14ac:dyDescent="0.25">
      <c r="A51" s="194">
        <v>5</v>
      </c>
      <c r="B51" s="191" t="s">
        <v>11</v>
      </c>
      <c r="C51" s="290"/>
      <c r="D51" s="282">
        <f t="shared" ref="D51:O51" si="29">D52</f>
        <v>500000</v>
      </c>
      <c r="E51" s="282">
        <f t="shared" si="29"/>
        <v>260000</v>
      </c>
      <c r="F51" s="283">
        <f t="shared" si="29"/>
        <v>22000</v>
      </c>
      <c r="G51" s="284">
        <f t="shared" si="29"/>
        <v>238000</v>
      </c>
      <c r="H51" s="285">
        <f t="shared" si="29"/>
        <v>9000</v>
      </c>
      <c r="I51" s="285">
        <f t="shared" si="29"/>
        <v>0</v>
      </c>
      <c r="J51" s="286">
        <f t="shared" si="29"/>
        <v>0</v>
      </c>
      <c r="K51" s="286">
        <f t="shared" si="29"/>
        <v>9000</v>
      </c>
      <c r="L51" s="286">
        <f t="shared" si="29"/>
        <v>0</v>
      </c>
      <c r="M51" s="286">
        <f t="shared" si="29"/>
        <v>0</v>
      </c>
      <c r="N51" s="286">
        <f t="shared" si="29"/>
        <v>0</v>
      </c>
      <c r="O51" s="286">
        <f t="shared" si="29"/>
        <v>0</v>
      </c>
    </row>
    <row r="52" spans="1:15" x14ac:dyDescent="0.25">
      <c r="A52" s="220"/>
      <c r="B52" s="181" t="s">
        <v>29</v>
      </c>
      <c r="C52" s="287">
        <v>71</v>
      </c>
      <c r="D52" s="274">
        <v>500000</v>
      </c>
      <c r="E52" s="275">
        <v>260000</v>
      </c>
      <c r="F52" s="276">
        <v>22000</v>
      </c>
      <c r="G52" s="277">
        <f>E52-F52</f>
        <v>238000</v>
      </c>
      <c r="H52" s="278">
        <f>SUM(I52:O52)</f>
        <v>9000</v>
      </c>
      <c r="I52" s="279"/>
      <c r="J52" s="279"/>
      <c r="K52" s="279">
        <v>9000</v>
      </c>
      <c r="L52" s="279"/>
      <c r="M52" s="279"/>
      <c r="N52" s="279"/>
      <c r="O52" s="279"/>
    </row>
    <row r="53" spans="1:15" x14ac:dyDescent="0.25">
      <c r="A53" s="179">
        <v>6</v>
      </c>
      <c r="B53" s="182" t="s">
        <v>9</v>
      </c>
      <c r="C53" s="308"/>
      <c r="D53" s="282">
        <f t="shared" ref="D53:O53" si="30">D54</f>
        <v>250000</v>
      </c>
      <c r="E53" s="282">
        <f t="shared" si="30"/>
        <v>250000</v>
      </c>
      <c r="F53" s="283">
        <f t="shared" si="30"/>
        <v>250000</v>
      </c>
      <c r="G53" s="284">
        <f t="shared" si="30"/>
        <v>0</v>
      </c>
      <c r="H53" s="285">
        <f t="shared" si="30"/>
        <v>0</v>
      </c>
      <c r="I53" s="285">
        <f t="shared" si="30"/>
        <v>0</v>
      </c>
      <c r="J53" s="286">
        <f t="shared" si="30"/>
        <v>0</v>
      </c>
      <c r="K53" s="286">
        <f t="shared" si="30"/>
        <v>0</v>
      </c>
      <c r="L53" s="286">
        <f t="shared" si="30"/>
        <v>0</v>
      </c>
      <c r="M53" s="286">
        <f t="shared" si="30"/>
        <v>0</v>
      </c>
      <c r="N53" s="286">
        <f t="shared" si="30"/>
        <v>0</v>
      </c>
      <c r="O53" s="286">
        <f t="shared" si="30"/>
        <v>0</v>
      </c>
    </row>
    <row r="54" spans="1:15" x14ac:dyDescent="0.25">
      <c r="A54" s="181"/>
      <c r="B54" s="181" t="s">
        <v>18</v>
      </c>
      <c r="C54" s="296">
        <v>71</v>
      </c>
      <c r="D54" s="274">
        <v>250000</v>
      </c>
      <c r="E54" s="275">
        <v>250000</v>
      </c>
      <c r="F54" s="276">
        <v>250000</v>
      </c>
      <c r="G54" s="277">
        <f>E54-F54</f>
        <v>0</v>
      </c>
      <c r="H54" s="278">
        <f>SUM(I54:O54)</f>
        <v>0</v>
      </c>
      <c r="I54" s="279"/>
      <c r="J54" s="279"/>
      <c r="K54" s="279"/>
      <c r="L54" s="279"/>
      <c r="M54" s="279"/>
      <c r="N54" s="279"/>
      <c r="O54" s="279"/>
    </row>
    <row r="55" spans="1:15" x14ac:dyDescent="0.25">
      <c r="A55" s="194">
        <v>7</v>
      </c>
      <c r="B55" s="191" t="s">
        <v>12</v>
      </c>
      <c r="C55" s="308"/>
      <c r="D55" s="282">
        <f>D56+D57</f>
        <v>3832500</v>
      </c>
      <c r="E55" s="282">
        <f t="shared" ref="E55:O55" si="31">E56+E57</f>
        <v>3124500</v>
      </c>
      <c r="F55" s="283">
        <f t="shared" si="31"/>
        <v>220368</v>
      </c>
      <c r="G55" s="284">
        <f t="shared" si="31"/>
        <v>2904132</v>
      </c>
      <c r="H55" s="285">
        <f t="shared" si="31"/>
        <v>150301</v>
      </c>
      <c r="I55" s="285">
        <f t="shared" si="31"/>
        <v>0</v>
      </c>
      <c r="J55" s="286">
        <f t="shared" si="31"/>
        <v>0</v>
      </c>
      <c r="K55" s="286">
        <f t="shared" si="31"/>
        <v>0</v>
      </c>
      <c r="L55" s="286">
        <f t="shared" si="31"/>
        <v>0</v>
      </c>
      <c r="M55" s="286">
        <f t="shared" si="31"/>
        <v>0</v>
      </c>
      <c r="N55" s="286">
        <f t="shared" si="31"/>
        <v>0</v>
      </c>
      <c r="O55" s="286">
        <f t="shared" si="31"/>
        <v>150301</v>
      </c>
    </row>
    <row r="56" spans="1:15" x14ac:dyDescent="0.25">
      <c r="A56" s="196"/>
      <c r="B56" s="188"/>
      <c r="C56" s="309">
        <v>58</v>
      </c>
      <c r="D56" s="310">
        <v>3817500</v>
      </c>
      <c r="E56" s="275">
        <v>3114500</v>
      </c>
      <c r="F56" s="276">
        <v>220368</v>
      </c>
      <c r="G56" s="277">
        <f>E56-F56</f>
        <v>2894132</v>
      </c>
      <c r="H56" s="278">
        <f>SUM(I56:O56)</f>
        <v>150301</v>
      </c>
      <c r="I56" s="279"/>
      <c r="J56" s="304"/>
      <c r="K56" s="279"/>
      <c r="L56" s="279"/>
      <c r="M56" s="279"/>
      <c r="N56" s="279"/>
      <c r="O56" s="279">
        <v>150301</v>
      </c>
    </row>
    <row r="57" spans="1:15" x14ac:dyDescent="0.25">
      <c r="A57" s="196"/>
      <c r="B57" s="203" t="s">
        <v>16</v>
      </c>
      <c r="C57" s="309">
        <v>71</v>
      </c>
      <c r="D57" s="310">
        <v>15000</v>
      </c>
      <c r="E57" s="275">
        <v>10000</v>
      </c>
      <c r="F57" s="276"/>
      <c r="G57" s="277">
        <f>E57-F57</f>
        <v>10000</v>
      </c>
      <c r="H57" s="278">
        <f>SUM(I57:O57)</f>
        <v>0</v>
      </c>
      <c r="I57" s="279"/>
      <c r="J57" s="279"/>
      <c r="K57" s="279"/>
      <c r="L57" s="279"/>
      <c r="M57" s="279"/>
      <c r="N57" s="279"/>
      <c r="O57" s="279"/>
    </row>
    <row r="58" spans="1:15" x14ac:dyDescent="0.25">
      <c r="A58" s="190">
        <v>8</v>
      </c>
      <c r="B58" s="271" t="s">
        <v>35</v>
      </c>
      <c r="C58" s="308"/>
      <c r="D58" s="282">
        <f>D59+D60+D61</f>
        <v>195071000</v>
      </c>
      <c r="E58" s="282">
        <f>E59+E60+E61</f>
        <v>159667500</v>
      </c>
      <c r="F58" s="283">
        <f>F59+F60+F61</f>
        <v>69852390</v>
      </c>
      <c r="G58" s="284">
        <f>G59+G60+G61</f>
        <v>89815110</v>
      </c>
      <c r="H58" s="285">
        <f>H59+H60+H61</f>
        <v>2500000</v>
      </c>
      <c r="I58" s="285">
        <f t="shared" ref="I58:O58" si="32">I59+I60+I61</f>
        <v>2500000</v>
      </c>
      <c r="J58" s="285">
        <f t="shared" si="32"/>
        <v>0</v>
      </c>
      <c r="K58" s="285">
        <f t="shared" si="32"/>
        <v>0</v>
      </c>
      <c r="L58" s="286">
        <f t="shared" si="32"/>
        <v>0</v>
      </c>
      <c r="M58" s="286">
        <f t="shared" si="32"/>
        <v>0</v>
      </c>
      <c r="N58" s="286">
        <f t="shared" si="32"/>
        <v>0</v>
      </c>
      <c r="O58" s="286">
        <f t="shared" si="32"/>
        <v>0</v>
      </c>
    </row>
    <row r="59" spans="1:15" x14ac:dyDescent="0.25">
      <c r="A59" s="179"/>
      <c r="B59" s="214" t="s">
        <v>36</v>
      </c>
      <c r="C59" s="296">
        <v>58</v>
      </c>
      <c r="D59" s="274">
        <v>144052000</v>
      </c>
      <c r="E59" s="275">
        <v>109975000</v>
      </c>
      <c r="F59" s="276">
        <v>44144636</v>
      </c>
      <c r="G59" s="277">
        <f>E59-F59</f>
        <v>65830364</v>
      </c>
      <c r="H59" s="278">
        <f>SUM(I59:O59)</f>
        <v>0</v>
      </c>
      <c r="I59" s="279"/>
      <c r="J59" s="279"/>
      <c r="K59" s="279"/>
      <c r="L59" s="279"/>
      <c r="M59" s="279">
        <v>0</v>
      </c>
      <c r="N59" s="279"/>
      <c r="O59" s="279"/>
    </row>
    <row r="60" spans="1:15" x14ac:dyDescent="0.25">
      <c r="A60" s="179"/>
      <c r="B60" s="214"/>
      <c r="C60" s="296">
        <v>71</v>
      </c>
      <c r="D60" s="274">
        <v>67134000</v>
      </c>
      <c r="E60" s="275">
        <v>61926500</v>
      </c>
      <c r="F60" s="276">
        <v>25707754</v>
      </c>
      <c r="G60" s="277">
        <f>E60-F60</f>
        <v>36218746</v>
      </c>
      <c r="H60" s="278">
        <f t="shared" ref="H60:H61" si="33">SUM(I60:O60)</f>
        <v>2500000</v>
      </c>
      <c r="I60" s="278">
        <v>2500000</v>
      </c>
      <c r="J60" s="279"/>
      <c r="K60" s="279"/>
      <c r="L60" s="279"/>
      <c r="M60" s="279"/>
      <c r="N60" s="279"/>
      <c r="O60" s="279"/>
    </row>
    <row r="61" spans="1:15" x14ac:dyDescent="0.25">
      <c r="A61" s="181"/>
      <c r="B61" s="214"/>
      <c r="C61" s="296">
        <v>85</v>
      </c>
      <c r="D61" s="274">
        <v>-16115000</v>
      </c>
      <c r="E61" s="274">
        <v>-12234000</v>
      </c>
      <c r="F61" s="276"/>
      <c r="G61" s="277">
        <f>E61-F61</f>
        <v>-12234000</v>
      </c>
      <c r="H61" s="278">
        <f t="shared" si="33"/>
        <v>0</v>
      </c>
      <c r="I61" s="278"/>
      <c r="J61" s="279"/>
      <c r="K61" s="279"/>
      <c r="L61" s="279"/>
      <c r="M61" s="279"/>
      <c r="N61" s="279"/>
      <c r="O61" s="279"/>
    </row>
    <row r="62" spans="1:15" x14ac:dyDescent="0.25">
      <c r="A62" s="196"/>
      <c r="B62" s="209" t="s">
        <v>24</v>
      </c>
      <c r="C62" s="296"/>
      <c r="D62" s="297">
        <f t="shared" ref="D62:O62" si="34">SUM(D63:D65)</f>
        <v>251892500</v>
      </c>
      <c r="E62" s="297">
        <f t="shared" si="34"/>
        <v>202720000</v>
      </c>
      <c r="F62" s="297">
        <f t="shared" si="34"/>
        <v>81828331</v>
      </c>
      <c r="G62" s="297">
        <f t="shared" si="34"/>
        <v>120891669</v>
      </c>
      <c r="H62" s="338">
        <f t="shared" si="34"/>
        <v>5490430</v>
      </c>
      <c r="I62" s="338">
        <f t="shared" si="34"/>
        <v>3700000</v>
      </c>
      <c r="J62" s="338">
        <f t="shared" si="34"/>
        <v>55550</v>
      </c>
      <c r="K62" s="338">
        <f t="shared" si="34"/>
        <v>9000</v>
      </c>
      <c r="L62" s="338">
        <f t="shared" si="34"/>
        <v>895579</v>
      </c>
      <c r="M62" s="338">
        <f t="shared" si="34"/>
        <v>680000</v>
      </c>
      <c r="N62" s="338">
        <f t="shared" ref="N62" si="35">SUM(N63:N65)</f>
        <v>0</v>
      </c>
      <c r="O62" s="342">
        <f t="shared" si="34"/>
        <v>150301</v>
      </c>
    </row>
    <row r="63" spans="1:15" x14ac:dyDescent="0.25">
      <c r="A63" s="196"/>
      <c r="B63" s="214" t="s">
        <v>25</v>
      </c>
      <c r="C63" s="298">
        <v>55</v>
      </c>
      <c r="D63" s="297">
        <f>D44</f>
        <v>2500000</v>
      </c>
      <c r="E63" s="297">
        <f t="shared" ref="E63:O63" si="36">E44</f>
        <v>1445000</v>
      </c>
      <c r="F63" s="297">
        <f t="shared" si="36"/>
        <v>285000</v>
      </c>
      <c r="G63" s="297">
        <f t="shared" si="36"/>
        <v>1160000</v>
      </c>
      <c r="H63" s="338">
        <f t="shared" si="36"/>
        <v>780000</v>
      </c>
      <c r="I63" s="338">
        <f t="shared" si="36"/>
        <v>100000</v>
      </c>
      <c r="J63" s="338">
        <f t="shared" si="36"/>
        <v>0</v>
      </c>
      <c r="K63" s="338">
        <f t="shared" si="36"/>
        <v>0</v>
      </c>
      <c r="L63" s="338">
        <f t="shared" si="36"/>
        <v>0</v>
      </c>
      <c r="M63" s="338">
        <f t="shared" si="36"/>
        <v>680000</v>
      </c>
      <c r="N63" s="338">
        <f t="shared" ref="N63" si="37">N44</f>
        <v>0</v>
      </c>
      <c r="O63" s="342">
        <f t="shared" si="36"/>
        <v>0</v>
      </c>
    </row>
    <row r="64" spans="1:15" x14ac:dyDescent="0.25">
      <c r="A64" s="196"/>
      <c r="B64" s="214" t="s">
        <v>26</v>
      </c>
      <c r="C64" s="311">
        <v>58</v>
      </c>
      <c r="D64" s="312">
        <f>D45+D59+D56</f>
        <v>170026500</v>
      </c>
      <c r="E64" s="312">
        <f t="shared" ref="E64:O64" si="38">E45+E59+E56</f>
        <v>131069500</v>
      </c>
      <c r="F64" s="312">
        <f t="shared" si="38"/>
        <v>54026727</v>
      </c>
      <c r="G64" s="312">
        <f t="shared" si="38"/>
        <v>77042773</v>
      </c>
      <c r="H64" s="339">
        <f t="shared" si="38"/>
        <v>1145880</v>
      </c>
      <c r="I64" s="339">
        <f t="shared" si="38"/>
        <v>100000</v>
      </c>
      <c r="J64" s="339">
        <f t="shared" si="38"/>
        <v>0</v>
      </c>
      <c r="K64" s="339">
        <f t="shared" si="38"/>
        <v>0</v>
      </c>
      <c r="L64" s="339">
        <f t="shared" si="38"/>
        <v>895579</v>
      </c>
      <c r="M64" s="339">
        <f t="shared" si="38"/>
        <v>0</v>
      </c>
      <c r="N64" s="339">
        <f t="shared" ref="N64" si="39">N45+N59+N56</f>
        <v>0</v>
      </c>
      <c r="O64" s="342">
        <f t="shared" si="38"/>
        <v>150301</v>
      </c>
    </row>
    <row r="65" spans="1:15" x14ac:dyDescent="0.25">
      <c r="A65" s="224"/>
      <c r="B65" s="173"/>
      <c r="C65" s="311">
        <v>71</v>
      </c>
      <c r="D65" s="312">
        <f>D42+D48+D50+D52+D54+D57+D60</f>
        <v>79366000</v>
      </c>
      <c r="E65" s="312">
        <f t="shared" ref="E65:O65" si="40">E42+E48+E50+E52+E54+E57+E60</f>
        <v>70205500</v>
      </c>
      <c r="F65" s="312">
        <f t="shared" si="40"/>
        <v>27516604</v>
      </c>
      <c r="G65" s="312">
        <f t="shared" si="40"/>
        <v>42688896</v>
      </c>
      <c r="H65" s="339">
        <f t="shared" si="40"/>
        <v>3564550</v>
      </c>
      <c r="I65" s="339">
        <f t="shared" si="40"/>
        <v>3500000</v>
      </c>
      <c r="J65" s="339">
        <f t="shared" si="40"/>
        <v>55550</v>
      </c>
      <c r="K65" s="339">
        <f t="shared" si="40"/>
        <v>9000</v>
      </c>
      <c r="L65" s="339">
        <f t="shared" si="40"/>
        <v>0</v>
      </c>
      <c r="M65" s="339">
        <f t="shared" si="40"/>
        <v>0</v>
      </c>
      <c r="N65" s="339">
        <f t="shared" ref="N65" si="41">N42+N48+N50+N52+N54+N57+N60</f>
        <v>0</v>
      </c>
      <c r="O65" s="342">
        <f t="shared" si="40"/>
        <v>0</v>
      </c>
    </row>
    <row r="66" spans="1:15" x14ac:dyDescent="0.25">
      <c r="A66" s="224"/>
      <c r="B66" s="173"/>
      <c r="C66" s="311">
        <v>85</v>
      </c>
      <c r="D66" s="312">
        <f>D46+D61</f>
        <v>-20697000</v>
      </c>
      <c r="E66" s="312">
        <f t="shared" ref="E66:O66" si="42">E46+E61</f>
        <v>-14626000</v>
      </c>
      <c r="F66" s="312">
        <f t="shared" si="42"/>
        <v>0</v>
      </c>
      <c r="G66" s="312">
        <f t="shared" si="42"/>
        <v>-12234000</v>
      </c>
      <c r="H66" s="339">
        <f t="shared" si="42"/>
        <v>0</v>
      </c>
      <c r="I66" s="339">
        <f t="shared" si="42"/>
        <v>0</v>
      </c>
      <c r="J66" s="339">
        <f t="shared" si="42"/>
        <v>0</v>
      </c>
      <c r="K66" s="339">
        <f t="shared" si="42"/>
        <v>0</v>
      </c>
      <c r="L66" s="339">
        <f t="shared" si="42"/>
        <v>0</v>
      </c>
      <c r="M66" s="339">
        <f t="shared" si="42"/>
        <v>0</v>
      </c>
      <c r="N66" s="339">
        <f t="shared" ref="N66" si="43">N46+N61</f>
        <v>0</v>
      </c>
      <c r="O66" s="342">
        <f t="shared" si="42"/>
        <v>0</v>
      </c>
    </row>
    <row r="67" spans="1:15" x14ac:dyDescent="0.25">
      <c r="A67" s="194"/>
      <c r="B67" s="209"/>
      <c r="C67" s="296"/>
      <c r="D67" s="313">
        <f t="shared" ref="D67:F67" si="44">SUM(D68:D75)</f>
        <v>304078500</v>
      </c>
      <c r="E67" s="313">
        <f t="shared" ref="E67" si="45">SUM(E68:E75)</f>
        <v>241241000</v>
      </c>
      <c r="F67" s="314">
        <f t="shared" si="44"/>
        <v>107184391</v>
      </c>
      <c r="G67" s="315">
        <f t="shared" ref="G67:O67" si="46">SUM(G68:G75)</f>
        <v>134056609</v>
      </c>
      <c r="H67" s="316">
        <f t="shared" si="46"/>
        <v>9610930</v>
      </c>
      <c r="I67" s="316">
        <f t="shared" si="46"/>
        <v>6789500</v>
      </c>
      <c r="J67" s="316">
        <f t="shared" si="46"/>
        <v>55550</v>
      </c>
      <c r="K67" s="316">
        <f t="shared" si="46"/>
        <v>1040000</v>
      </c>
      <c r="L67" s="316">
        <f t="shared" si="46"/>
        <v>895579</v>
      </c>
      <c r="M67" s="316">
        <f t="shared" si="46"/>
        <v>680000</v>
      </c>
      <c r="N67" s="316">
        <f t="shared" ref="N67" si="47">SUM(N68:N75)</f>
        <v>0</v>
      </c>
      <c r="O67" s="343">
        <f t="shared" si="46"/>
        <v>150301</v>
      </c>
    </row>
    <row r="68" spans="1:15" x14ac:dyDescent="0.25">
      <c r="A68" s="196"/>
      <c r="B68" s="214" t="s">
        <v>24</v>
      </c>
      <c r="C68" s="273">
        <v>10</v>
      </c>
      <c r="D68" s="313">
        <f t="shared" ref="D68:O69" si="48">D34</f>
        <v>25130000</v>
      </c>
      <c r="E68" s="313">
        <f t="shared" si="48"/>
        <v>19408000</v>
      </c>
      <c r="F68" s="314">
        <f t="shared" si="48"/>
        <v>14005000</v>
      </c>
      <c r="G68" s="315">
        <f t="shared" si="48"/>
        <v>5403000</v>
      </c>
      <c r="H68" s="316">
        <f t="shared" si="48"/>
        <v>2000000</v>
      </c>
      <c r="I68" s="316">
        <f t="shared" si="48"/>
        <v>2000000</v>
      </c>
      <c r="J68" s="316">
        <f t="shared" si="48"/>
        <v>0</v>
      </c>
      <c r="K68" s="316">
        <f t="shared" si="48"/>
        <v>0</v>
      </c>
      <c r="L68" s="316">
        <f t="shared" si="48"/>
        <v>0</v>
      </c>
      <c r="M68" s="316">
        <f t="shared" si="48"/>
        <v>0</v>
      </c>
      <c r="N68" s="316">
        <f t="shared" ref="N68" si="49">N34</f>
        <v>0</v>
      </c>
      <c r="O68" s="343">
        <f t="shared" si="48"/>
        <v>0</v>
      </c>
    </row>
    <row r="69" spans="1:15" x14ac:dyDescent="0.25">
      <c r="A69" s="196"/>
      <c r="B69" s="214" t="s">
        <v>31</v>
      </c>
      <c r="C69" s="273">
        <v>20</v>
      </c>
      <c r="D69" s="313">
        <f t="shared" si="48"/>
        <v>11246000</v>
      </c>
      <c r="E69" s="313">
        <f t="shared" si="48"/>
        <v>9034000</v>
      </c>
      <c r="F69" s="314">
        <f t="shared" si="48"/>
        <v>4676960</v>
      </c>
      <c r="G69" s="315">
        <f t="shared" si="48"/>
        <v>4357040</v>
      </c>
      <c r="H69" s="316">
        <f t="shared" si="48"/>
        <v>1069500</v>
      </c>
      <c r="I69" s="316">
        <f t="shared" si="48"/>
        <v>1069500</v>
      </c>
      <c r="J69" s="316">
        <f t="shared" si="48"/>
        <v>0</v>
      </c>
      <c r="K69" s="316">
        <f t="shared" si="48"/>
        <v>0</v>
      </c>
      <c r="L69" s="316">
        <f t="shared" si="48"/>
        <v>0</v>
      </c>
      <c r="M69" s="316">
        <f t="shared" si="48"/>
        <v>0</v>
      </c>
      <c r="N69" s="316">
        <f t="shared" ref="N69" si="50">N35</f>
        <v>0</v>
      </c>
      <c r="O69" s="343">
        <f t="shared" si="48"/>
        <v>0</v>
      </c>
    </row>
    <row r="70" spans="1:15" x14ac:dyDescent="0.25">
      <c r="A70" s="224"/>
      <c r="B70" s="214" t="s">
        <v>32</v>
      </c>
      <c r="C70" s="273">
        <v>55</v>
      </c>
      <c r="D70" s="313">
        <f t="shared" ref="D70:O70" si="51">D36+D63</f>
        <v>2600000</v>
      </c>
      <c r="E70" s="313">
        <f t="shared" si="51"/>
        <v>1545000</v>
      </c>
      <c r="F70" s="314">
        <f t="shared" si="51"/>
        <v>285000</v>
      </c>
      <c r="G70" s="315">
        <f t="shared" si="51"/>
        <v>1260000</v>
      </c>
      <c r="H70" s="316">
        <f t="shared" si="51"/>
        <v>780000</v>
      </c>
      <c r="I70" s="316">
        <f t="shared" si="51"/>
        <v>100000</v>
      </c>
      <c r="J70" s="316">
        <f t="shared" si="51"/>
        <v>0</v>
      </c>
      <c r="K70" s="316">
        <f t="shared" si="51"/>
        <v>0</v>
      </c>
      <c r="L70" s="316">
        <f t="shared" si="51"/>
        <v>0</v>
      </c>
      <c r="M70" s="316">
        <f t="shared" si="51"/>
        <v>680000</v>
      </c>
      <c r="N70" s="316">
        <f t="shared" ref="N70" si="52">N36+N63</f>
        <v>0</v>
      </c>
      <c r="O70" s="343">
        <f t="shared" si="51"/>
        <v>0</v>
      </c>
    </row>
    <row r="71" spans="1:15" x14ac:dyDescent="0.25">
      <c r="A71" s="224"/>
      <c r="B71" s="214" t="s">
        <v>33</v>
      </c>
      <c r="C71" s="273">
        <v>57</v>
      </c>
      <c r="D71" s="313">
        <f t="shared" ref="D71:O71" si="53">D37</f>
        <v>10610000</v>
      </c>
      <c r="E71" s="313">
        <f t="shared" si="53"/>
        <v>5997000</v>
      </c>
      <c r="F71" s="314">
        <f t="shared" si="53"/>
        <v>4000000</v>
      </c>
      <c r="G71" s="315">
        <f t="shared" si="53"/>
        <v>1997000</v>
      </c>
      <c r="H71" s="316">
        <f t="shared" si="53"/>
        <v>0</v>
      </c>
      <c r="I71" s="316">
        <f t="shared" si="53"/>
        <v>0</v>
      </c>
      <c r="J71" s="316">
        <f t="shared" si="53"/>
        <v>0</v>
      </c>
      <c r="K71" s="316">
        <f t="shared" si="53"/>
        <v>0</v>
      </c>
      <c r="L71" s="316">
        <f t="shared" si="53"/>
        <v>0</v>
      </c>
      <c r="M71" s="316">
        <f t="shared" si="53"/>
        <v>0</v>
      </c>
      <c r="N71" s="316">
        <f t="shared" ref="N71" si="54">N37</f>
        <v>0</v>
      </c>
      <c r="O71" s="343">
        <f t="shared" si="53"/>
        <v>0</v>
      </c>
    </row>
    <row r="72" spans="1:15" x14ac:dyDescent="0.25">
      <c r="A72" s="196"/>
      <c r="B72" s="214"/>
      <c r="C72" s="273">
        <v>58</v>
      </c>
      <c r="D72" s="313">
        <f t="shared" ref="D72:O72" si="55">D64</f>
        <v>170026500</v>
      </c>
      <c r="E72" s="313">
        <f t="shared" si="55"/>
        <v>131069500</v>
      </c>
      <c r="F72" s="314">
        <f t="shared" si="55"/>
        <v>54026727</v>
      </c>
      <c r="G72" s="315">
        <f t="shared" si="55"/>
        <v>77042773</v>
      </c>
      <c r="H72" s="316">
        <f t="shared" si="55"/>
        <v>1145880</v>
      </c>
      <c r="I72" s="316">
        <f t="shared" si="55"/>
        <v>100000</v>
      </c>
      <c r="J72" s="316">
        <f t="shared" si="55"/>
        <v>0</v>
      </c>
      <c r="K72" s="316">
        <f t="shared" si="55"/>
        <v>0</v>
      </c>
      <c r="L72" s="316">
        <f t="shared" si="55"/>
        <v>895579</v>
      </c>
      <c r="M72" s="316">
        <f t="shared" si="55"/>
        <v>0</v>
      </c>
      <c r="N72" s="316">
        <f t="shared" ref="N72" si="56">N64</f>
        <v>0</v>
      </c>
      <c r="O72" s="343">
        <f t="shared" si="55"/>
        <v>150301</v>
      </c>
    </row>
    <row r="73" spans="1:15" x14ac:dyDescent="0.25">
      <c r="A73" s="224"/>
      <c r="B73" s="173"/>
      <c r="C73" s="273">
        <v>59</v>
      </c>
      <c r="D73" s="313">
        <f t="shared" ref="D73:O73" si="57">D38</f>
        <v>5100000</v>
      </c>
      <c r="E73" s="313">
        <f t="shared" si="57"/>
        <v>3982000</v>
      </c>
      <c r="F73" s="314">
        <f t="shared" si="57"/>
        <v>2674100</v>
      </c>
      <c r="G73" s="315">
        <f t="shared" si="57"/>
        <v>1307900</v>
      </c>
      <c r="H73" s="316">
        <f t="shared" si="57"/>
        <v>1051000</v>
      </c>
      <c r="I73" s="316">
        <f t="shared" si="57"/>
        <v>20000</v>
      </c>
      <c r="J73" s="316">
        <f t="shared" si="57"/>
        <v>0</v>
      </c>
      <c r="K73" s="316">
        <f t="shared" si="57"/>
        <v>1031000</v>
      </c>
      <c r="L73" s="316">
        <f t="shared" si="57"/>
        <v>0</v>
      </c>
      <c r="M73" s="316">
        <f t="shared" si="57"/>
        <v>0</v>
      </c>
      <c r="N73" s="316">
        <f t="shared" ref="N73" si="58">N38</f>
        <v>0</v>
      </c>
      <c r="O73" s="343">
        <f t="shared" si="57"/>
        <v>0</v>
      </c>
    </row>
    <row r="74" spans="1:15" x14ac:dyDescent="0.25">
      <c r="A74" s="224"/>
      <c r="B74" s="173"/>
      <c r="C74" s="273">
        <v>71</v>
      </c>
      <c r="D74" s="313">
        <f t="shared" ref="D74:O74" si="59">D65</f>
        <v>79366000</v>
      </c>
      <c r="E74" s="313">
        <f t="shared" si="59"/>
        <v>70205500</v>
      </c>
      <c r="F74" s="314">
        <f t="shared" si="59"/>
        <v>27516604</v>
      </c>
      <c r="G74" s="315">
        <f t="shared" si="59"/>
        <v>42688896</v>
      </c>
      <c r="H74" s="316">
        <f t="shared" si="59"/>
        <v>3564550</v>
      </c>
      <c r="I74" s="316">
        <f t="shared" si="59"/>
        <v>3500000</v>
      </c>
      <c r="J74" s="316">
        <f t="shared" si="59"/>
        <v>55550</v>
      </c>
      <c r="K74" s="316">
        <f t="shared" si="59"/>
        <v>9000</v>
      </c>
      <c r="L74" s="316">
        <f t="shared" si="59"/>
        <v>0</v>
      </c>
      <c r="M74" s="316">
        <f t="shared" si="59"/>
        <v>0</v>
      </c>
      <c r="N74" s="316">
        <f t="shared" ref="N74" si="60">N65</f>
        <v>0</v>
      </c>
      <c r="O74" s="343">
        <f t="shared" si="59"/>
        <v>0</v>
      </c>
    </row>
    <row r="75" spans="1:15" x14ac:dyDescent="0.25">
      <c r="A75" s="220"/>
      <c r="B75" s="236"/>
      <c r="C75" s="273">
        <v>85</v>
      </c>
      <c r="D75" s="313">
        <f t="shared" ref="D75:O75" si="61">D39</f>
        <v>0</v>
      </c>
      <c r="E75" s="313">
        <f t="shared" si="61"/>
        <v>0</v>
      </c>
      <c r="F75" s="314">
        <f t="shared" si="61"/>
        <v>0</v>
      </c>
      <c r="G75" s="315">
        <f t="shared" si="61"/>
        <v>0</v>
      </c>
      <c r="H75" s="316">
        <f t="shared" si="61"/>
        <v>0</v>
      </c>
      <c r="I75" s="316">
        <f t="shared" si="61"/>
        <v>0</v>
      </c>
      <c r="J75" s="316">
        <f t="shared" si="61"/>
        <v>0</v>
      </c>
      <c r="K75" s="316">
        <f t="shared" si="61"/>
        <v>0</v>
      </c>
      <c r="L75" s="316">
        <f t="shared" si="61"/>
        <v>0</v>
      </c>
      <c r="M75" s="316">
        <f t="shared" si="61"/>
        <v>0</v>
      </c>
      <c r="N75" s="316">
        <f t="shared" ref="N75" si="62">N39</f>
        <v>0</v>
      </c>
      <c r="O75" s="343">
        <f t="shared" si="61"/>
        <v>0</v>
      </c>
    </row>
    <row r="76" spans="1:15" x14ac:dyDescent="0.25">
      <c r="A76" s="318"/>
      <c r="B76" s="318"/>
      <c r="C76" s="319"/>
      <c r="D76" s="320"/>
      <c r="E76" s="320"/>
      <c r="F76" s="321"/>
      <c r="G76" s="322"/>
      <c r="H76" s="323"/>
      <c r="I76" s="323"/>
      <c r="J76" s="323"/>
      <c r="K76" s="323"/>
      <c r="L76" s="323"/>
      <c r="M76" s="323"/>
      <c r="N76" s="323"/>
      <c r="O76" s="323"/>
    </row>
    <row r="77" spans="1:15" x14ac:dyDescent="0.25">
      <c r="A77" s="380" t="s">
        <v>101</v>
      </c>
      <c r="B77" s="380"/>
      <c r="C77" s="153"/>
      <c r="D77" s="154"/>
      <c r="E77" s="151"/>
      <c r="F77" s="151"/>
      <c r="G77" s="151"/>
      <c r="H77" s="346" t="s">
        <v>57</v>
      </c>
      <c r="I77" s="151"/>
    </row>
    <row r="78" spans="1:15" x14ac:dyDescent="0.25">
      <c r="A78" s="190">
        <v>1</v>
      </c>
      <c r="B78" s="191" t="s">
        <v>98</v>
      </c>
      <c r="C78" s="308"/>
      <c r="D78" s="282">
        <f>D79</f>
        <v>18579000</v>
      </c>
      <c r="E78" s="282">
        <f>E79</f>
        <v>18579000</v>
      </c>
      <c r="F78" s="283">
        <f>F79</f>
        <v>0</v>
      </c>
      <c r="G78" s="284">
        <f>G79</f>
        <v>18579000</v>
      </c>
      <c r="H78" s="285">
        <f>H79</f>
        <v>0</v>
      </c>
      <c r="I78" s="285">
        <f t="shared" ref="I78:O78" si="63">I79</f>
        <v>0</v>
      </c>
      <c r="J78" s="285">
        <f t="shared" si="63"/>
        <v>0</v>
      </c>
      <c r="K78" s="285">
        <f t="shared" si="63"/>
        <v>0</v>
      </c>
      <c r="L78" s="285">
        <f t="shared" si="63"/>
        <v>0</v>
      </c>
      <c r="M78" s="285">
        <f t="shared" si="63"/>
        <v>0</v>
      </c>
      <c r="N78" s="285">
        <f t="shared" si="63"/>
        <v>0</v>
      </c>
      <c r="O78" s="286">
        <f t="shared" si="63"/>
        <v>0</v>
      </c>
    </row>
    <row r="79" spans="1:15" x14ac:dyDescent="0.25">
      <c r="A79" s="179"/>
      <c r="B79" s="181" t="s">
        <v>99</v>
      </c>
      <c r="C79" s="296">
        <v>71</v>
      </c>
      <c r="D79" s="274">
        <v>18579000</v>
      </c>
      <c r="E79" s="275">
        <v>18579000</v>
      </c>
      <c r="F79" s="276">
        <v>0</v>
      </c>
      <c r="G79" s="277">
        <f>E79-F79</f>
        <v>18579000</v>
      </c>
      <c r="H79" s="278">
        <f>SUM(I79:O79)</f>
        <v>0</v>
      </c>
      <c r="I79" s="279"/>
      <c r="J79" s="279"/>
      <c r="K79" s="279"/>
      <c r="L79" s="279"/>
      <c r="M79" s="279"/>
      <c r="N79" s="279"/>
      <c r="O79" s="279"/>
    </row>
    <row r="80" spans="1:15" x14ac:dyDescent="0.25">
      <c r="A80" s="190">
        <v>2</v>
      </c>
      <c r="B80" s="271" t="s">
        <v>35</v>
      </c>
      <c r="C80" s="308"/>
      <c r="D80" s="282">
        <f>D81</f>
        <v>56440000</v>
      </c>
      <c r="E80" s="282">
        <f>E81</f>
        <v>50740000</v>
      </c>
      <c r="F80" s="283">
        <f>F81</f>
        <v>34148237</v>
      </c>
      <c r="G80" s="284">
        <f>G81</f>
        <v>16591763</v>
      </c>
      <c r="H80" s="285">
        <f>H81</f>
        <v>11135839</v>
      </c>
      <c r="I80" s="285">
        <f t="shared" ref="I80:O80" si="64">I81</f>
        <v>0</v>
      </c>
      <c r="J80" s="285">
        <f t="shared" si="64"/>
        <v>9886875</v>
      </c>
      <c r="K80" s="285">
        <f t="shared" si="64"/>
        <v>0</v>
      </c>
      <c r="L80" s="285">
        <f t="shared" si="64"/>
        <v>0</v>
      </c>
      <c r="M80" s="285">
        <f t="shared" si="64"/>
        <v>0</v>
      </c>
      <c r="N80" s="285">
        <f t="shared" si="64"/>
        <v>1248964</v>
      </c>
      <c r="O80" s="286">
        <f t="shared" si="64"/>
        <v>0</v>
      </c>
    </row>
    <row r="81" spans="1:15" x14ac:dyDescent="0.25">
      <c r="A81" s="179"/>
      <c r="B81" s="214" t="s">
        <v>36</v>
      </c>
      <c r="C81" s="324">
        <v>71</v>
      </c>
      <c r="D81" s="325">
        <v>56440000</v>
      </c>
      <c r="E81" s="326">
        <v>50740000</v>
      </c>
      <c r="F81" s="327">
        <v>34148237</v>
      </c>
      <c r="G81" s="328">
        <f>E81-F81</f>
        <v>16591763</v>
      </c>
      <c r="H81" s="329">
        <f>SUM(I81:O81)</f>
        <v>11135839</v>
      </c>
      <c r="I81" s="330"/>
      <c r="J81" s="330">
        <v>9886875</v>
      </c>
      <c r="K81" s="330"/>
      <c r="L81" s="330"/>
      <c r="M81" s="330"/>
      <c r="N81" s="330">
        <v>1248964</v>
      </c>
      <c r="O81" s="279"/>
    </row>
    <row r="82" spans="1:15" x14ac:dyDescent="0.25">
      <c r="A82" s="378" t="s">
        <v>100</v>
      </c>
      <c r="B82" s="379"/>
      <c r="C82" s="331"/>
      <c r="D82" s="332">
        <f>D78+D80</f>
        <v>75019000</v>
      </c>
      <c r="E82" s="332">
        <f t="shared" ref="E82:O82" si="65">E78+E80</f>
        <v>69319000</v>
      </c>
      <c r="F82" s="332">
        <f t="shared" si="65"/>
        <v>34148237</v>
      </c>
      <c r="G82" s="332">
        <f t="shared" si="65"/>
        <v>35170763</v>
      </c>
      <c r="H82" s="245">
        <f t="shared" si="65"/>
        <v>11135839</v>
      </c>
      <c r="I82" s="245">
        <f t="shared" si="65"/>
        <v>0</v>
      </c>
      <c r="J82" s="245">
        <f t="shared" si="65"/>
        <v>9886875</v>
      </c>
      <c r="K82" s="245">
        <f t="shared" si="65"/>
        <v>0</v>
      </c>
      <c r="L82" s="245">
        <f t="shared" si="65"/>
        <v>0</v>
      </c>
      <c r="M82" s="245">
        <f t="shared" si="65"/>
        <v>0</v>
      </c>
      <c r="N82" s="245">
        <f t="shared" si="65"/>
        <v>1248964</v>
      </c>
      <c r="O82" s="245">
        <f t="shared" si="65"/>
        <v>0</v>
      </c>
    </row>
  </sheetData>
  <mergeCells count="6">
    <mergeCell ref="A82:B82"/>
    <mergeCell ref="A5:H5"/>
    <mergeCell ref="A6:H6"/>
    <mergeCell ref="A11:B11"/>
    <mergeCell ref="A40:B40"/>
    <mergeCell ref="A77:B7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31" workbookViewId="0">
      <selection activeCell="F45" sqref="F45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10.33203125" bestFit="1" customWidth="1"/>
    <col min="8" max="8" width="12.6640625" customWidth="1"/>
    <col min="9" max="11" width="7.88671875" bestFit="1" customWidth="1"/>
    <col min="12" max="12" width="8.77734375" bestFit="1" customWidth="1"/>
    <col min="13" max="13" width="5.6640625" bestFit="1" customWidth="1"/>
    <col min="14" max="15" width="6.5546875" bestFit="1" customWidth="1"/>
  </cols>
  <sheetData>
    <row r="1" spans="1:15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5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5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5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5" x14ac:dyDescent="0.25">
      <c r="A5" s="369" t="s">
        <v>134</v>
      </c>
      <c r="B5" s="369"/>
      <c r="C5" s="369"/>
      <c r="D5" s="369"/>
      <c r="E5" s="369"/>
      <c r="F5" s="369"/>
      <c r="G5" s="369"/>
      <c r="H5" s="369"/>
      <c r="I5" s="151"/>
      <c r="J5" s="151"/>
    </row>
    <row r="6" spans="1:15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151"/>
      <c r="J6" s="151"/>
    </row>
    <row r="7" spans="1:15" x14ac:dyDescent="0.25">
      <c r="A7" s="349"/>
      <c r="B7" s="349"/>
      <c r="C7" s="349"/>
      <c r="D7" s="349"/>
      <c r="E7" s="349"/>
      <c r="F7" s="349"/>
      <c r="G7" s="349"/>
      <c r="H7" s="349"/>
      <c r="I7" s="151"/>
      <c r="J7" s="151"/>
    </row>
    <row r="8" spans="1:15" x14ac:dyDescent="0.25">
      <c r="A8" s="152"/>
      <c r="B8" s="153"/>
      <c r="C8" s="153"/>
      <c r="D8" s="154"/>
      <c r="E8" s="151"/>
      <c r="F8" s="151"/>
      <c r="G8" s="151"/>
      <c r="H8" s="348" t="s">
        <v>57</v>
      </c>
      <c r="I8" s="151"/>
    </row>
    <row r="9" spans="1:15" ht="36" x14ac:dyDescent="0.25">
      <c r="A9" s="142" t="s">
        <v>45</v>
      </c>
      <c r="B9" s="143" t="s">
        <v>3</v>
      </c>
      <c r="C9" s="144" t="s">
        <v>42</v>
      </c>
      <c r="D9" s="145" t="s">
        <v>90</v>
      </c>
      <c r="E9" s="93" t="s">
        <v>114</v>
      </c>
      <c r="F9" s="93" t="s">
        <v>51</v>
      </c>
      <c r="G9" s="108" t="s">
        <v>49</v>
      </c>
      <c r="H9" s="259" t="s">
        <v>135</v>
      </c>
      <c r="I9" s="260" t="s">
        <v>136</v>
      </c>
      <c r="J9" s="260" t="s">
        <v>137</v>
      </c>
      <c r="K9" s="260" t="s">
        <v>138</v>
      </c>
      <c r="L9" s="260" t="s">
        <v>140</v>
      </c>
      <c r="M9" s="260" t="s">
        <v>146</v>
      </c>
      <c r="N9" s="260" t="s">
        <v>149</v>
      </c>
      <c r="O9" s="261" t="s">
        <v>147</v>
      </c>
    </row>
    <row r="10" spans="1:15" x14ac:dyDescent="0.25">
      <c r="A10" s="147">
        <v>0</v>
      </c>
      <c r="B10" s="147">
        <v>1</v>
      </c>
      <c r="C10" s="147">
        <v>2</v>
      </c>
      <c r="D10" s="148">
        <v>3</v>
      </c>
      <c r="E10" s="95">
        <v>4</v>
      </c>
      <c r="F10" s="95">
        <v>5</v>
      </c>
      <c r="G10" s="107" t="s">
        <v>92</v>
      </c>
      <c r="H10" s="340">
        <v>7</v>
      </c>
      <c r="I10" s="336">
        <v>8</v>
      </c>
      <c r="J10" s="336">
        <v>9</v>
      </c>
      <c r="K10" s="336">
        <v>10</v>
      </c>
      <c r="L10" s="336">
        <v>11</v>
      </c>
      <c r="M10" s="336">
        <v>12</v>
      </c>
      <c r="N10" s="336">
        <v>13</v>
      </c>
      <c r="O10" s="337">
        <v>14</v>
      </c>
    </row>
    <row r="11" spans="1:15" x14ac:dyDescent="0.25">
      <c r="A11" s="374" t="s">
        <v>23</v>
      </c>
      <c r="B11" s="375"/>
      <c r="C11" s="158"/>
      <c r="D11" s="158"/>
      <c r="E11" s="158"/>
      <c r="F11" s="158"/>
      <c r="G11" s="158"/>
      <c r="H11" s="262"/>
      <c r="I11" s="140"/>
      <c r="J11" s="140"/>
      <c r="K11" s="140"/>
      <c r="L11" s="140"/>
      <c r="M11" s="140"/>
      <c r="N11" s="140"/>
      <c r="O11" s="140"/>
    </row>
    <row r="12" spans="1:15" x14ac:dyDescent="0.25">
      <c r="A12" s="159">
        <v>1</v>
      </c>
      <c r="B12" s="160" t="s">
        <v>5</v>
      </c>
      <c r="C12" s="272"/>
      <c r="D12" s="162">
        <f t="shared" ref="D12:O12" si="0">SUM(D13:D16)</f>
        <v>30730000</v>
      </c>
      <c r="E12" s="163">
        <f t="shared" si="0"/>
        <v>23997000</v>
      </c>
      <c r="F12" s="164">
        <f t="shared" si="0"/>
        <v>19588480</v>
      </c>
      <c r="G12" s="165">
        <f t="shared" si="0"/>
        <v>4408520</v>
      </c>
      <c r="H12" s="246">
        <f t="shared" si="0"/>
        <v>2620000</v>
      </c>
      <c r="I12" s="246">
        <f t="shared" si="0"/>
        <v>900000</v>
      </c>
      <c r="J12" s="242">
        <f t="shared" si="0"/>
        <v>900000</v>
      </c>
      <c r="K12" s="242">
        <f t="shared" si="0"/>
        <v>820000</v>
      </c>
      <c r="L12" s="242">
        <f t="shared" si="0"/>
        <v>0</v>
      </c>
      <c r="M12" s="242">
        <f t="shared" si="0"/>
        <v>0</v>
      </c>
      <c r="N12" s="242">
        <f t="shared" si="0"/>
        <v>0</v>
      </c>
      <c r="O12" s="242">
        <f t="shared" si="0"/>
        <v>0</v>
      </c>
    </row>
    <row r="13" spans="1:15" x14ac:dyDescent="0.25">
      <c r="A13" s="166"/>
      <c r="B13" s="167" t="s">
        <v>1</v>
      </c>
      <c r="C13" s="273">
        <v>10</v>
      </c>
      <c r="D13" s="274">
        <v>25130000</v>
      </c>
      <c r="E13" s="275">
        <v>19408000</v>
      </c>
      <c r="F13" s="276">
        <v>16005000</v>
      </c>
      <c r="G13" s="277">
        <f>E13-F13</f>
        <v>3403000</v>
      </c>
      <c r="H13" s="278">
        <f>SUM(I13:O13)</f>
        <v>2100000</v>
      </c>
      <c r="I13" s="278">
        <v>900000</v>
      </c>
      <c r="J13" s="279">
        <v>900000</v>
      </c>
      <c r="K13" s="279">
        <v>300000</v>
      </c>
      <c r="L13" s="279"/>
      <c r="M13" s="279"/>
      <c r="N13" s="279"/>
      <c r="O13" s="279"/>
    </row>
    <row r="14" spans="1:15" x14ac:dyDescent="0.25">
      <c r="A14" s="166"/>
      <c r="B14" s="173"/>
      <c r="C14" s="273">
        <v>20</v>
      </c>
      <c r="D14" s="274">
        <v>5250000</v>
      </c>
      <c r="E14" s="275">
        <v>4351000</v>
      </c>
      <c r="F14" s="276">
        <v>3452380</v>
      </c>
      <c r="G14" s="277">
        <f t="shared" ref="G14:G16" si="1">E14-F14</f>
        <v>898620</v>
      </c>
      <c r="H14" s="278">
        <f t="shared" ref="H14:H16" si="2">SUM(I14:O14)</f>
        <v>500000</v>
      </c>
      <c r="I14" s="278">
        <v>0</v>
      </c>
      <c r="J14" s="279"/>
      <c r="K14" s="279">
        <v>500000</v>
      </c>
      <c r="L14" s="279"/>
      <c r="M14" s="279"/>
      <c r="N14" s="279"/>
      <c r="O14" s="279"/>
    </row>
    <row r="15" spans="1:15" x14ac:dyDescent="0.25">
      <c r="A15" s="166"/>
      <c r="B15" s="173"/>
      <c r="C15" s="280">
        <v>59</v>
      </c>
      <c r="D15" s="274">
        <v>350000</v>
      </c>
      <c r="E15" s="275">
        <v>238000</v>
      </c>
      <c r="F15" s="276">
        <v>131100</v>
      </c>
      <c r="G15" s="277">
        <f t="shared" si="1"/>
        <v>106900</v>
      </c>
      <c r="H15" s="278">
        <f t="shared" si="2"/>
        <v>20000</v>
      </c>
      <c r="I15" s="278">
        <v>0</v>
      </c>
      <c r="J15" s="279"/>
      <c r="K15" s="279">
        <v>20000</v>
      </c>
      <c r="L15" s="279"/>
      <c r="M15" s="279"/>
      <c r="N15" s="279"/>
      <c r="O15" s="279"/>
    </row>
    <row r="16" spans="1:15" x14ac:dyDescent="0.25">
      <c r="A16" s="166"/>
      <c r="B16" s="173"/>
      <c r="C16" s="280">
        <v>85</v>
      </c>
      <c r="D16" s="274">
        <v>0</v>
      </c>
      <c r="E16" s="275">
        <v>0</v>
      </c>
      <c r="F16" s="276">
        <v>0</v>
      </c>
      <c r="G16" s="277">
        <f t="shared" si="1"/>
        <v>0</v>
      </c>
      <c r="H16" s="278">
        <f t="shared" si="2"/>
        <v>0</v>
      </c>
      <c r="I16" s="279"/>
      <c r="J16" s="279"/>
      <c r="K16" s="279"/>
      <c r="L16" s="279"/>
      <c r="M16" s="279"/>
      <c r="N16" s="279"/>
      <c r="O16" s="279"/>
    </row>
    <row r="17" spans="1:15" x14ac:dyDescent="0.25">
      <c r="A17" s="175">
        <v>2</v>
      </c>
      <c r="B17" s="176" t="s">
        <v>6</v>
      </c>
      <c r="C17" s="272"/>
      <c r="D17" s="177">
        <f>D18+D19+D20</f>
        <v>5200000</v>
      </c>
      <c r="E17" s="177">
        <f t="shared" ref="E17:O17" si="3">E18+E19+E20</f>
        <v>4080000</v>
      </c>
      <c r="F17" s="164">
        <f t="shared" si="3"/>
        <v>1591080</v>
      </c>
      <c r="G17" s="165">
        <f t="shared" si="3"/>
        <v>2488920</v>
      </c>
      <c r="H17" s="246">
        <f t="shared" si="3"/>
        <v>500000</v>
      </c>
      <c r="I17" s="246">
        <f t="shared" si="3"/>
        <v>0</v>
      </c>
      <c r="J17" s="242">
        <f t="shared" si="3"/>
        <v>0</v>
      </c>
      <c r="K17" s="242">
        <f t="shared" si="3"/>
        <v>500000</v>
      </c>
      <c r="L17" s="242">
        <f t="shared" si="3"/>
        <v>0</v>
      </c>
      <c r="M17" s="242">
        <f t="shared" si="3"/>
        <v>0</v>
      </c>
      <c r="N17" s="242">
        <f t="shared" si="3"/>
        <v>0</v>
      </c>
      <c r="O17" s="242">
        <f t="shared" si="3"/>
        <v>0</v>
      </c>
    </row>
    <row r="18" spans="1:15" x14ac:dyDescent="0.25">
      <c r="A18" s="178"/>
      <c r="B18" s="179" t="s">
        <v>21</v>
      </c>
      <c r="C18" s="273">
        <v>20</v>
      </c>
      <c r="D18" s="274">
        <v>5100000</v>
      </c>
      <c r="E18" s="275">
        <v>3980000</v>
      </c>
      <c r="F18" s="276">
        <v>1591080</v>
      </c>
      <c r="G18" s="277">
        <f>E18-F18</f>
        <v>2388920</v>
      </c>
      <c r="H18" s="278">
        <f>SUM(I18:O18)</f>
        <v>500000</v>
      </c>
      <c r="I18" s="278"/>
      <c r="J18" s="279"/>
      <c r="K18" s="279">
        <v>500000</v>
      </c>
      <c r="L18" s="279"/>
      <c r="M18" s="279"/>
      <c r="N18" s="279"/>
      <c r="O18" s="279"/>
    </row>
    <row r="19" spans="1:15" x14ac:dyDescent="0.25">
      <c r="A19" s="178"/>
      <c r="B19" s="179"/>
      <c r="C19" s="280">
        <v>55</v>
      </c>
      <c r="D19" s="274">
        <v>100000</v>
      </c>
      <c r="E19" s="275">
        <v>100000</v>
      </c>
      <c r="F19" s="276"/>
      <c r="G19" s="277">
        <f t="shared" ref="G19:G20" si="4">E19-F19</f>
        <v>100000</v>
      </c>
      <c r="H19" s="278">
        <f t="shared" ref="H19:H20" si="5">SUM(I19:O19)</f>
        <v>0</v>
      </c>
      <c r="I19" s="279"/>
      <c r="J19" s="279"/>
      <c r="K19" s="279"/>
      <c r="L19" s="279"/>
      <c r="M19" s="279"/>
      <c r="N19" s="279"/>
      <c r="O19" s="279"/>
    </row>
    <row r="20" spans="1:15" x14ac:dyDescent="0.25">
      <c r="A20" s="180"/>
      <c r="B20" s="181"/>
      <c r="C20" s="280">
        <v>85</v>
      </c>
      <c r="D20" s="274">
        <v>0</v>
      </c>
      <c r="E20" s="275">
        <v>0</v>
      </c>
      <c r="F20" s="276"/>
      <c r="G20" s="277">
        <f t="shared" si="4"/>
        <v>0</v>
      </c>
      <c r="H20" s="278">
        <f t="shared" si="5"/>
        <v>0</v>
      </c>
      <c r="I20" s="279"/>
      <c r="J20" s="279"/>
      <c r="K20" s="279"/>
      <c r="L20" s="279"/>
      <c r="M20" s="279"/>
      <c r="N20" s="279"/>
      <c r="O20" s="279"/>
    </row>
    <row r="21" spans="1:15" x14ac:dyDescent="0.25">
      <c r="A21" s="179">
        <v>3</v>
      </c>
      <c r="B21" s="182" t="s">
        <v>7</v>
      </c>
      <c r="C21" s="281"/>
      <c r="D21" s="282">
        <f t="shared" ref="D21:O21" si="6">SUM(D22:D22)</f>
        <v>380000</v>
      </c>
      <c r="E21" s="282">
        <f t="shared" si="6"/>
        <v>297000</v>
      </c>
      <c r="F21" s="283">
        <f t="shared" si="6"/>
        <v>297000</v>
      </c>
      <c r="G21" s="284">
        <f t="shared" si="6"/>
        <v>0</v>
      </c>
      <c r="H21" s="285">
        <f t="shared" si="6"/>
        <v>0</v>
      </c>
      <c r="I21" s="285">
        <f t="shared" si="6"/>
        <v>0</v>
      </c>
      <c r="J21" s="286">
        <f t="shared" si="6"/>
        <v>0</v>
      </c>
      <c r="K21" s="286">
        <f t="shared" si="6"/>
        <v>0</v>
      </c>
      <c r="L21" s="286">
        <f t="shared" si="6"/>
        <v>0</v>
      </c>
      <c r="M21" s="286">
        <f t="shared" si="6"/>
        <v>0</v>
      </c>
      <c r="N21" s="286">
        <f t="shared" si="6"/>
        <v>0</v>
      </c>
      <c r="O21" s="286">
        <f t="shared" si="6"/>
        <v>0</v>
      </c>
    </row>
    <row r="22" spans="1:15" x14ac:dyDescent="0.25">
      <c r="A22" s="187"/>
      <c r="B22" s="188" t="s">
        <v>14</v>
      </c>
      <c r="C22" s="287">
        <v>20</v>
      </c>
      <c r="D22" s="274">
        <v>380000</v>
      </c>
      <c r="E22" s="275">
        <v>297000</v>
      </c>
      <c r="F22" s="276">
        <v>297000</v>
      </c>
      <c r="G22" s="277">
        <f>E22-F22</f>
        <v>0</v>
      </c>
      <c r="H22" s="278">
        <f>SUM(I22:O22)</f>
        <v>0</v>
      </c>
      <c r="I22" s="278"/>
      <c r="J22" s="279"/>
      <c r="K22" s="279"/>
      <c r="L22" s="279"/>
      <c r="M22" s="279"/>
      <c r="N22" s="279"/>
      <c r="O22" s="279"/>
    </row>
    <row r="23" spans="1:15" x14ac:dyDescent="0.25">
      <c r="A23" s="190">
        <v>4</v>
      </c>
      <c r="B23" s="191" t="s">
        <v>8</v>
      </c>
      <c r="C23" s="288"/>
      <c r="D23" s="282">
        <f t="shared" ref="D23:O23" si="7">SUM(D24:D24)</f>
        <v>506000</v>
      </c>
      <c r="E23" s="282">
        <f t="shared" si="7"/>
        <v>396000</v>
      </c>
      <c r="F23" s="283">
        <f t="shared" si="7"/>
        <v>396000</v>
      </c>
      <c r="G23" s="284">
        <f t="shared" si="7"/>
        <v>0</v>
      </c>
      <c r="H23" s="285">
        <f t="shared" si="7"/>
        <v>0</v>
      </c>
      <c r="I23" s="285">
        <f t="shared" si="7"/>
        <v>0</v>
      </c>
      <c r="J23" s="286">
        <f t="shared" si="7"/>
        <v>0</v>
      </c>
      <c r="K23" s="286">
        <f t="shared" si="7"/>
        <v>0</v>
      </c>
      <c r="L23" s="286">
        <f t="shared" si="7"/>
        <v>0</v>
      </c>
      <c r="M23" s="286">
        <f t="shared" si="7"/>
        <v>0</v>
      </c>
      <c r="N23" s="286">
        <f t="shared" si="7"/>
        <v>0</v>
      </c>
      <c r="O23" s="286">
        <f t="shared" si="7"/>
        <v>0</v>
      </c>
    </row>
    <row r="24" spans="1:15" x14ac:dyDescent="0.25">
      <c r="A24" s="179"/>
      <c r="B24" s="179" t="s">
        <v>15</v>
      </c>
      <c r="C24" s="289">
        <v>20</v>
      </c>
      <c r="D24" s="274">
        <v>506000</v>
      </c>
      <c r="E24" s="275">
        <v>396000</v>
      </c>
      <c r="F24" s="276">
        <v>396000</v>
      </c>
      <c r="G24" s="277">
        <f>E24-F24</f>
        <v>0</v>
      </c>
      <c r="H24" s="278">
        <f>SUM(I24:O24)</f>
        <v>0</v>
      </c>
      <c r="I24" s="278"/>
      <c r="J24" s="279"/>
      <c r="K24" s="279"/>
      <c r="L24" s="279"/>
      <c r="M24" s="279"/>
      <c r="N24" s="279"/>
      <c r="O24" s="279"/>
    </row>
    <row r="25" spans="1:15" x14ac:dyDescent="0.25">
      <c r="A25" s="194">
        <v>5</v>
      </c>
      <c r="B25" s="191" t="s">
        <v>27</v>
      </c>
      <c r="C25" s="290"/>
      <c r="D25" s="282">
        <f t="shared" ref="D25:O26" si="8">D26</f>
        <v>10610000</v>
      </c>
      <c r="E25" s="282">
        <f t="shared" si="8"/>
        <v>5997000</v>
      </c>
      <c r="F25" s="283">
        <f t="shared" si="8"/>
        <v>4000000</v>
      </c>
      <c r="G25" s="284">
        <f t="shared" si="8"/>
        <v>1997000</v>
      </c>
      <c r="H25" s="285">
        <f t="shared" si="8"/>
        <v>0</v>
      </c>
      <c r="I25" s="285">
        <f t="shared" si="8"/>
        <v>0</v>
      </c>
      <c r="J25" s="286">
        <f t="shared" si="8"/>
        <v>0</v>
      </c>
      <c r="K25" s="286">
        <f t="shared" si="8"/>
        <v>0</v>
      </c>
      <c r="L25" s="286">
        <f t="shared" si="8"/>
        <v>0</v>
      </c>
      <c r="M25" s="286">
        <f t="shared" si="8"/>
        <v>0</v>
      </c>
      <c r="N25" s="286">
        <f t="shared" si="8"/>
        <v>0</v>
      </c>
      <c r="O25" s="286">
        <f t="shared" si="8"/>
        <v>0</v>
      </c>
    </row>
    <row r="26" spans="1:15" x14ac:dyDescent="0.25">
      <c r="A26" s="196"/>
      <c r="B26" s="179" t="s">
        <v>28</v>
      </c>
      <c r="C26" s="291">
        <v>57</v>
      </c>
      <c r="D26" s="274">
        <f t="shared" si="8"/>
        <v>10610000</v>
      </c>
      <c r="E26" s="274">
        <f t="shared" si="8"/>
        <v>5997000</v>
      </c>
      <c r="F26" s="276">
        <f t="shared" si="8"/>
        <v>4000000</v>
      </c>
      <c r="G26" s="277">
        <f>G27</f>
        <v>1997000</v>
      </c>
      <c r="H26" s="278">
        <f t="shared" si="8"/>
        <v>0</v>
      </c>
      <c r="I26" s="278">
        <f t="shared" si="8"/>
        <v>0</v>
      </c>
      <c r="J26" s="279">
        <f t="shared" si="8"/>
        <v>0</v>
      </c>
      <c r="K26" s="279">
        <f t="shared" si="8"/>
        <v>0</v>
      </c>
      <c r="L26" s="279">
        <f t="shared" si="8"/>
        <v>0</v>
      </c>
      <c r="M26" s="279">
        <f t="shared" si="8"/>
        <v>0</v>
      </c>
      <c r="N26" s="279">
        <f t="shared" si="8"/>
        <v>0</v>
      </c>
      <c r="O26" s="279">
        <f t="shared" si="8"/>
        <v>0</v>
      </c>
    </row>
    <row r="27" spans="1:15" x14ac:dyDescent="0.25">
      <c r="A27" s="198"/>
      <c r="B27" s="199" t="s">
        <v>37</v>
      </c>
      <c r="C27" s="292" t="s">
        <v>30</v>
      </c>
      <c r="D27" s="293">
        <v>10610000</v>
      </c>
      <c r="E27" s="275">
        <v>5997000</v>
      </c>
      <c r="F27" s="276">
        <v>4000000</v>
      </c>
      <c r="G27" s="277">
        <f>E27-F27</f>
        <v>1997000</v>
      </c>
      <c r="H27" s="278">
        <f>SUM(I27:O27)</f>
        <v>0</v>
      </c>
      <c r="I27" s="279"/>
      <c r="J27" s="279"/>
      <c r="K27" s="279"/>
      <c r="L27" s="279"/>
      <c r="M27" s="279"/>
      <c r="N27" s="279"/>
      <c r="O27" s="279"/>
    </row>
    <row r="28" spans="1:15" x14ac:dyDescent="0.25">
      <c r="A28" s="190">
        <v>6</v>
      </c>
      <c r="B28" s="191" t="s">
        <v>12</v>
      </c>
      <c r="C28" s="281"/>
      <c r="D28" s="282">
        <f t="shared" ref="D28:O28" si="9">SUM(D29:D29)</f>
        <v>0</v>
      </c>
      <c r="E28" s="282">
        <f t="shared" si="9"/>
        <v>0</v>
      </c>
      <c r="F28" s="283">
        <f t="shared" si="9"/>
        <v>0</v>
      </c>
      <c r="G28" s="284">
        <f t="shared" si="9"/>
        <v>0</v>
      </c>
      <c r="H28" s="285">
        <f t="shared" si="9"/>
        <v>0</v>
      </c>
      <c r="I28" s="285">
        <f t="shared" si="9"/>
        <v>0</v>
      </c>
      <c r="J28" s="286">
        <f t="shared" si="9"/>
        <v>0</v>
      </c>
      <c r="K28" s="286">
        <f t="shared" si="9"/>
        <v>0</v>
      </c>
      <c r="L28" s="286">
        <f t="shared" si="9"/>
        <v>0</v>
      </c>
      <c r="M28" s="286">
        <f t="shared" si="9"/>
        <v>0</v>
      </c>
      <c r="N28" s="286">
        <f t="shared" si="9"/>
        <v>0</v>
      </c>
      <c r="O28" s="286">
        <f t="shared" si="9"/>
        <v>0</v>
      </c>
    </row>
    <row r="29" spans="1:15" x14ac:dyDescent="0.25">
      <c r="A29" s="202"/>
      <c r="B29" s="203" t="s">
        <v>40</v>
      </c>
      <c r="C29" s="287">
        <v>20</v>
      </c>
      <c r="D29" s="274">
        <v>0</v>
      </c>
      <c r="E29" s="275">
        <v>0</v>
      </c>
      <c r="F29" s="276"/>
      <c r="G29" s="277">
        <f>E29-F29</f>
        <v>0</v>
      </c>
      <c r="H29" s="278">
        <f>SUM(I29:O29)</f>
        <v>0</v>
      </c>
      <c r="I29" s="279"/>
      <c r="J29" s="279"/>
      <c r="K29" s="279"/>
      <c r="L29" s="279"/>
      <c r="M29" s="279"/>
      <c r="N29" s="279"/>
      <c r="O29" s="279"/>
    </row>
    <row r="30" spans="1:15" x14ac:dyDescent="0.25">
      <c r="A30" s="196">
        <v>7</v>
      </c>
      <c r="B30" s="182" t="s">
        <v>10</v>
      </c>
      <c r="C30" s="294"/>
      <c r="D30" s="268">
        <f t="shared" ref="D30:O30" si="10">SUM(D31:D32)</f>
        <v>4760000</v>
      </c>
      <c r="E30" s="268">
        <f t="shared" si="10"/>
        <v>3754000</v>
      </c>
      <c r="F30" s="267">
        <f t="shared" si="10"/>
        <v>3604000</v>
      </c>
      <c r="G30" s="295">
        <f t="shared" si="10"/>
        <v>150000</v>
      </c>
      <c r="H30" s="285">
        <f t="shared" si="10"/>
        <v>0</v>
      </c>
      <c r="I30" s="285">
        <f t="shared" si="10"/>
        <v>0</v>
      </c>
      <c r="J30" s="286">
        <f t="shared" si="10"/>
        <v>0</v>
      </c>
      <c r="K30" s="286">
        <f t="shared" si="10"/>
        <v>0</v>
      </c>
      <c r="L30" s="286">
        <f t="shared" si="10"/>
        <v>0</v>
      </c>
      <c r="M30" s="286">
        <f t="shared" si="10"/>
        <v>0</v>
      </c>
      <c r="N30" s="286">
        <f t="shared" si="10"/>
        <v>0</v>
      </c>
      <c r="O30" s="286">
        <f t="shared" si="10"/>
        <v>0</v>
      </c>
    </row>
    <row r="31" spans="1:15" x14ac:dyDescent="0.25">
      <c r="A31" s="196"/>
      <c r="B31" s="188" t="s">
        <v>19</v>
      </c>
      <c r="C31" s="296">
        <v>20</v>
      </c>
      <c r="D31" s="274">
        <v>10000</v>
      </c>
      <c r="E31" s="275">
        <v>10000</v>
      </c>
      <c r="F31" s="276">
        <v>10000</v>
      </c>
      <c r="G31" s="277">
        <f>E31-F31</f>
        <v>0</v>
      </c>
      <c r="H31" s="278">
        <f>SUM(I31:O31)</f>
        <v>0</v>
      </c>
      <c r="I31" s="279"/>
      <c r="J31" s="279"/>
      <c r="K31" s="279"/>
      <c r="L31" s="279"/>
      <c r="M31" s="279"/>
      <c r="N31" s="279"/>
      <c r="O31" s="279"/>
    </row>
    <row r="32" spans="1:15" x14ac:dyDescent="0.25">
      <c r="A32" s="196"/>
      <c r="B32" s="179" t="s">
        <v>17</v>
      </c>
      <c r="C32" s="296">
        <v>59</v>
      </c>
      <c r="D32" s="274">
        <v>4750000</v>
      </c>
      <c r="E32" s="275">
        <v>3744000</v>
      </c>
      <c r="F32" s="276">
        <v>3594000</v>
      </c>
      <c r="G32" s="277">
        <f>E32-F32</f>
        <v>150000</v>
      </c>
      <c r="H32" s="278">
        <f>SUM(I32:O32)</f>
        <v>0</v>
      </c>
      <c r="I32" s="279"/>
      <c r="J32" s="279"/>
      <c r="K32" s="279"/>
      <c r="L32" s="279"/>
      <c r="M32" s="279"/>
      <c r="N32" s="279"/>
      <c r="O32" s="279"/>
    </row>
    <row r="33" spans="1:15" x14ac:dyDescent="0.25">
      <c r="A33" s="194"/>
      <c r="B33" s="209"/>
      <c r="C33" s="296"/>
      <c r="D33" s="297">
        <f t="shared" ref="D33:O33" si="11">SUM(D34:D38)</f>
        <v>52186000</v>
      </c>
      <c r="E33" s="297">
        <f t="shared" si="11"/>
        <v>38521000</v>
      </c>
      <c r="F33" s="297">
        <f t="shared" si="11"/>
        <v>29476560</v>
      </c>
      <c r="G33" s="297">
        <f t="shared" si="11"/>
        <v>9044440</v>
      </c>
      <c r="H33" s="338">
        <f t="shared" si="11"/>
        <v>3120000</v>
      </c>
      <c r="I33" s="338">
        <f t="shared" si="11"/>
        <v>900000</v>
      </c>
      <c r="J33" s="338">
        <f t="shared" si="11"/>
        <v>900000</v>
      </c>
      <c r="K33" s="338">
        <f t="shared" si="11"/>
        <v>1320000</v>
      </c>
      <c r="L33" s="338">
        <f t="shared" si="11"/>
        <v>0</v>
      </c>
      <c r="M33" s="338">
        <f t="shared" si="11"/>
        <v>0</v>
      </c>
      <c r="N33" s="338">
        <f t="shared" ref="N33" si="12">SUM(N34:N38)</f>
        <v>0</v>
      </c>
      <c r="O33" s="342">
        <f t="shared" si="11"/>
        <v>0</v>
      </c>
    </row>
    <row r="34" spans="1:15" x14ac:dyDescent="0.25">
      <c r="A34" s="196"/>
      <c r="B34" s="214"/>
      <c r="C34" s="298">
        <v>10</v>
      </c>
      <c r="D34" s="297">
        <f t="shared" ref="D34:O34" si="13">D13</f>
        <v>25130000</v>
      </c>
      <c r="E34" s="297">
        <f t="shared" si="13"/>
        <v>19408000</v>
      </c>
      <c r="F34" s="297">
        <f t="shared" si="13"/>
        <v>16005000</v>
      </c>
      <c r="G34" s="297">
        <f t="shared" si="13"/>
        <v>3403000</v>
      </c>
      <c r="H34" s="338">
        <f t="shared" si="13"/>
        <v>2100000</v>
      </c>
      <c r="I34" s="338">
        <f t="shared" si="13"/>
        <v>900000</v>
      </c>
      <c r="J34" s="338">
        <f t="shared" si="13"/>
        <v>900000</v>
      </c>
      <c r="K34" s="338">
        <f t="shared" si="13"/>
        <v>300000</v>
      </c>
      <c r="L34" s="338">
        <f t="shared" si="13"/>
        <v>0</v>
      </c>
      <c r="M34" s="338">
        <f t="shared" si="13"/>
        <v>0</v>
      </c>
      <c r="N34" s="338">
        <f t="shared" ref="N34" si="14">N13</f>
        <v>0</v>
      </c>
      <c r="O34" s="342">
        <f t="shared" si="13"/>
        <v>0</v>
      </c>
    </row>
    <row r="35" spans="1:15" x14ac:dyDescent="0.25">
      <c r="A35" s="196"/>
      <c r="B35" s="214" t="s">
        <v>24</v>
      </c>
      <c r="C35" s="298">
        <v>20</v>
      </c>
      <c r="D35" s="297">
        <f t="shared" ref="D35:O35" si="15">D14+D18+D22+D24+D29+D31</f>
        <v>11246000</v>
      </c>
      <c r="E35" s="297">
        <f t="shared" si="15"/>
        <v>9034000</v>
      </c>
      <c r="F35" s="297">
        <f t="shared" si="15"/>
        <v>5746460</v>
      </c>
      <c r="G35" s="297">
        <f t="shared" si="15"/>
        <v>3287540</v>
      </c>
      <c r="H35" s="338">
        <f t="shared" si="15"/>
        <v>1000000</v>
      </c>
      <c r="I35" s="338">
        <f t="shared" si="15"/>
        <v>0</v>
      </c>
      <c r="J35" s="338">
        <f t="shared" si="15"/>
        <v>0</v>
      </c>
      <c r="K35" s="338">
        <f t="shared" si="15"/>
        <v>1000000</v>
      </c>
      <c r="L35" s="338">
        <f t="shared" si="15"/>
        <v>0</v>
      </c>
      <c r="M35" s="338">
        <f t="shared" si="15"/>
        <v>0</v>
      </c>
      <c r="N35" s="338">
        <f t="shared" ref="N35" si="16">N14+N18+N22+N24+N29+N31</f>
        <v>0</v>
      </c>
      <c r="O35" s="342">
        <f t="shared" si="15"/>
        <v>0</v>
      </c>
    </row>
    <row r="36" spans="1:15" x14ac:dyDescent="0.25">
      <c r="A36" s="196"/>
      <c r="B36" s="214" t="s">
        <v>39</v>
      </c>
      <c r="C36" s="298">
        <v>55</v>
      </c>
      <c r="D36" s="297">
        <f t="shared" ref="D36:O36" si="17">D19</f>
        <v>100000</v>
      </c>
      <c r="E36" s="297">
        <f t="shared" si="17"/>
        <v>100000</v>
      </c>
      <c r="F36" s="297">
        <f t="shared" si="17"/>
        <v>0</v>
      </c>
      <c r="G36" s="297">
        <f t="shared" si="17"/>
        <v>100000</v>
      </c>
      <c r="H36" s="338">
        <f t="shared" si="17"/>
        <v>0</v>
      </c>
      <c r="I36" s="338">
        <f t="shared" si="17"/>
        <v>0</v>
      </c>
      <c r="J36" s="338">
        <f t="shared" si="17"/>
        <v>0</v>
      </c>
      <c r="K36" s="338">
        <f t="shared" si="17"/>
        <v>0</v>
      </c>
      <c r="L36" s="338">
        <f t="shared" si="17"/>
        <v>0</v>
      </c>
      <c r="M36" s="338">
        <f t="shared" si="17"/>
        <v>0</v>
      </c>
      <c r="N36" s="338">
        <f t="shared" ref="N36" si="18">N19</f>
        <v>0</v>
      </c>
      <c r="O36" s="342">
        <f t="shared" si="17"/>
        <v>0</v>
      </c>
    </row>
    <row r="37" spans="1:15" x14ac:dyDescent="0.25">
      <c r="A37" s="196"/>
      <c r="B37" s="214" t="s">
        <v>38</v>
      </c>
      <c r="C37" s="298">
        <v>57</v>
      </c>
      <c r="D37" s="297">
        <f t="shared" ref="D37:O37" si="19">D26</f>
        <v>10610000</v>
      </c>
      <c r="E37" s="297">
        <f t="shared" si="19"/>
        <v>5997000</v>
      </c>
      <c r="F37" s="297">
        <f t="shared" si="19"/>
        <v>4000000</v>
      </c>
      <c r="G37" s="297">
        <f t="shared" si="19"/>
        <v>1997000</v>
      </c>
      <c r="H37" s="338">
        <f t="shared" si="19"/>
        <v>0</v>
      </c>
      <c r="I37" s="338">
        <f t="shared" si="19"/>
        <v>0</v>
      </c>
      <c r="J37" s="338">
        <f t="shared" si="19"/>
        <v>0</v>
      </c>
      <c r="K37" s="338">
        <f t="shared" si="19"/>
        <v>0</v>
      </c>
      <c r="L37" s="338">
        <f t="shared" si="19"/>
        <v>0</v>
      </c>
      <c r="M37" s="338">
        <f t="shared" si="19"/>
        <v>0</v>
      </c>
      <c r="N37" s="338">
        <f t="shared" ref="N37" si="20">N26</f>
        <v>0</v>
      </c>
      <c r="O37" s="342">
        <f t="shared" si="19"/>
        <v>0</v>
      </c>
    </row>
    <row r="38" spans="1:15" x14ac:dyDescent="0.25">
      <c r="A38" s="196"/>
      <c r="B38" s="214"/>
      <c r="C38" s="298">
        <v>59</v>
      </c>
      <c r="D38" s="297">
        <f t="shared" ref="D38:O38" si="21">D15+D32</f>
        <v>5100000</v>
      </c>
      <c r="E38" s="297">
        <f t="shared" si="21"/>
        <v>3982000</v>
      </c>
      <c r="F38" s="297">
        <f t="shared" si="21"/>
        <v>3725100</v>
      </c>
      <c r="G38" s="297">
        <f t="shared" si="21"/>
        <v>256900</v>
      </c>
      <c r="H38" s="338">
        <f t="shared" si="21"/>
        <v>20000</v>
      </c>
      <c r="I38" s="338">
        <f t="shared" si="21"/>
        <v>0</v>
      </c>
      <c r="J38" s="338">
        <f t="shared" si="21"/>
        <v>0</v>
      </c>
      <c r="K38" s="338">
        <f t="shared" si="21"/>
        <v>20000</v>
      </c>
      <c r="L38" s="338">
        <f t="shared" si="21"/>
        <v>0</v>
      </c>
      <c r="M38" s="338">
        <f t="shared" si="21"/>
        <v>0</v>
      </c>
      <c r="N38" s="338">
        <f t="shared" ref="N38" si="22">N15+N32</f>
        <v>0</v>
      </c>
      <c r="O38" s="342">
        <f t="shared" si="21"/>
        <v>0</v>
      </c>
    </row>
    <row r="39" spans="1:15" x14ac:dyDescent="0.25">
      <c r="A39" s="198"/>
      <c r="B39" s="216"/>
      <c r="C39" s="298">
        <v>85</v>
      </c>
      <c r="D39" s="297">
        <f>D16+D20</f>
        <v>0</v>
      </c>
      <c r="E39" s="297">
        <f t="shared" ref="E39:O39" si="23">E16+E20</f>
        <v>0</v>
      </c>
      <c r="F39" s="297">
        <f t="shared" si="23"/>
        <v>0</v>
      </c>
      <c r="G39" s="297">
        <f t="shared" si="23"/>
        <v>0</v>
      </c>
      <c r="H39" s="338">
        <f t="shared" si="23"/>
        <v>0</v>
      </c>
      <c r="I39" s="338">
        <f t="shared" si="23"/>
        <v>0</v>
      </c>
      <c r="J39" s="338">
        <f t="shared" si="23"/>
        <v>0</v>
      </c>
      <c r="K39" s="338">
        <f t="shared" si="23"/>
        <v>0</v>
      </c>
      <c r="L39" s="338">
        <f t="shared" si="23"/>
        <v>0</v>
      </c>
      <c r="M39" s="338">
        <f t="shared" si="23"/>
        <v>0</v>
      </c>
      <c r="N39" s="338">
        <f t="shared" ref="N39" si="24">N16+N20</f>
        <v>0</v>
      </c>
      <c r="O39" s="342">
        <f t="shared" si="23"/>
        <v>0</v>
      </c>
    </row>
    <row r="40" spans="1:15" x14ac:dyDescent="0.25">
      <c r="A40" s="376" t="s">
        <v>22</v>
      </c>
      <c r="B40" s="376"/>
      <c r="C40" s="299"/>
      <c r="D40" s="299"/>
      <c r="E40" s="299"/>
      <c r="F40" s="299"/>
      <c r="G40" s="299"/>
      <c r="H40" s="300"/>
      <c r="I40" s="279"/>
      <c r="J40" s="279"/>
      <c r="K40" s="279"/>
      <c r="L40" s="279"/>
      <c r="M40" s="279"/>
      <c r="N40" s="279"/>
      <c r="O40" s="279"/>
    </row>
    <row r="41" spans="1:15" x14ac:dyDescent="0.25">
      <c r="A41" s="194">
        <v>1</v>
      </c>
      <c r="B41" s="218" t="s">
        <v>5</v>
      </c>
      <c r="C41" s="301"/>
      <c r="D41" s="177">
        <f t="shared" ref="D41:O41" si="25">D42</f>
        <v>11132000</v>
      </c>
      <c r="E41" s="177">
        <f t="shared" si="25"/>
        <v>7584000</v>
      </c>
      <c r="F41" s="164">
        <f t="shared" si="25"/>
        <v>2491100</v>
      </c>
      <c r="G41" s="165">
        <f t="shared" si="25"/>
        <v>5092900</v>
      </c>
      <c r="H41" s="246">
        <f t="shared" si="25"/>
        <v>0</v>
      </c>
      <c r="I41" s="246">
        <f t="shared" si="25"/>
        <v>0</v>
      </c>
      <c r="J41" s="242">
        <f t="shared" si="25"/>
        <v>0</v>
      </c>
      <c r="K41" s="242">
        <f t="shared" si="25"/>
        <v>0</v>
      </c>
      <c r="L41" s="242">
        <f t="shared" si="25"/>
        <v>0</v>
      </c>
      <c r="M41" s="242">
        <f t="shared" si="25"/>
        <v>0</v>
      </c>
      <c r="N41" s="242">
        <f t="shared" si="25"/>
        <v>0</v>
      </c>
      <c r="O41" s="242">
        <f t="shared" si="25"/>
        <v>0</v>
      </c>
    </row>
    <row r="42" spans="1:15" x14ac:dyDescent="0.25">
      <c r="A42" s="224"/>
      <c r="B42" s="266" t="s">
        <v>1</v>
      </c>
      <c r="C42" s="302">
        <v>71</v>
      </c>
      <c r="D42" s="274">
        <v>11132000</v>
      </c>
      <c r="E42" s="275">
        <v>7584000</v>
      </c>
      <c r="F42" s="276">
        <v>2491100</v>
      </c>
      <c r="G42" s="277">
        <f>E42-F42</f>
        <v>5092900</v>
      </c>
      <c r="H42" s="278">
        <f>SUM(I42:O42)</f>
        <v>0</v>
      </c>
      <c r="I42" s="278"/>
      <c r="J42" s="279"/>
      <c r="K42" s="279"/>
      <c r="L42" s="279"/>
      <c r="M42" s="279"/>
      <c r="N42" s="279"/>
      <c r="O42" s="279"/>
    </row>
    <row r="43" spans="1:15" x14ac:dyDescent="0.25">
      <c r="A43" s="223">
        <v>2</v>
      </c>
      <c r="B43" s="218" t="s">
        <v>6</v>
      </c>
      <c r="C43" s="301"/>
      <c r="D43" s="177">
        <f>D44+D45+D46</f>
        <v>20075000</v>
      </c>
      <c r="E43" s="177">
        <f>E44+E45+E46</f>
        <v>17033000</v>
      </c>
      <c r="F43" s="164">
        <f>F44+F45+F46</f>
        <v>11722302</v>
      </c>
      <c r="G43" s="165">
        <f>G44+G45+G46</f>
        <v>7702698</v>
      </c>
      <c r="H43" s="246">
        <f>H44+H45+H46</f>
        <v>782238</v>
      </c>
      <c r="I43" s="246">
        <f t="shared" ref="I43:O43" si="26">I44+I45+I46</f>
        <v>0</v>
      </c>
      <c r="J43" s="246">
        <f t="shared" si="26"/>
        <v>0</v>
      </c>
      <c r="K43" s="246">
        <f t="shared" si="26"/>
        <v>100000</v>
      </c>
      <c r="L43" s="242">
        <f t="shared" si="26"/>
        <v>0</v>
      </c>
      <c r="M43" s="242">
        <f t="shared" si="26"/>
        <v>0</v>
      </c>
      <c r="N43" s="242">
        <f t="shared" si="26"/>
        <v>682238</v>
      </c>
      <c r="O43" s="242">
        <f t="shared" si="26"/>
        <v>0</v>
      </c>
    </row>
    <row r="44" spans="1:15" x14ac:dyDescent="0.25">
      <c r="A44" s="224"/>
      <c r="B44" s="179" t="s">
        <v>20</v>
      </c>
      <c r="C44" s="303">
        <v>55</v>
      </c>
      <c r="D44" s="274">
        <v>2500000</v>
      </c>
      <c r="E44" s="275">
        <v>1445000</v>
      </c>
      <c r="F44" s="276">
        <v>1065000</v>
      </c>
      <c r="G44" s="277">
        <f>E44-F44</f>
        <v>380000</v>
      </c>
      <c r="H44" s="278">
        <f>SUM(I44:O44)</f>
        <v>0</v>
      </c>
      <c r="I44" s="304"/>
      <c r="J44" s="304"/>
      <c r="K44" s="279"/>
      <c r="L44" s="279"/>
      <c r="M44" s="279"/>
      <c r="N44" s="279"/>
      <c r="O44" s="279"/>
    </row>
    <row r="45" spans="1:15" x14ac:dyDescent="0.25">
      <c r="A45" s="224"/>
      <c r="B45" s="188" t="s">
        <v>13</v>
      </c>
      <c r="C45" s="303">
        <v>58</v>
      </c>
      <c r="D45" s="274">
        <v>22157000</v>
      </c>
      <c r="E45" s="275">
        <v>17980000</v>
      </c>
      <c r="F45" s="276">
        <v>10657302</v>
      </c>
      <c r="G45" s="277">
        <f>E45-F45</f>
        <v>7322698</v>
      </c>
      <c r="H45" s="278">
        <f t="shared" ref="H45:H46" si="27">SUM(I45:O45)</f>
        <v>782238</v>
      </c>
      <c r="I45" s="278"/>
      <c r="J45" s="279"/>
      <c r="K45" s="279">
        <v>100000</v>
      </c>
      <c r="L45" s="279"/>
      <c r="M45" s="279"/>
      <c r="N45" s="279">
        <v>682238</v>
      </c>
      <c r="O45" s="279"/>
    </row>
    <row r="46" spans="1:15" x14ac:dyDescent="0.25">
      <c r="A46" s="220"/>
      <c r="B46" s="203"/>
      <c r="C46" s="302">
        <v>85</v>
      </c>
      <c r="D46" s="305">
        <v>-4582000</v>
      </c>
      <c r="E46" s="305">
        <v>-2392000</v>
      </c>
      <c r="F46" s="306"/>
      <c r="G46" s="277"/>
      <c r="H46" s="278">
        <f t="shared" si="27"/>
        <v>0</v>
      </c>
      <c r="I46" s="278"/>
      <c r="J46" s="279"/>
      <c r="K46" s="279"/>
      <c r="L46" s="279"/>
      <c r="M46" s="279"/>
      <c r="N46" s="279"/>
      <c r="O46" s="279"/>
    </row>
    <row r="47" spans="1:15" x14ac:dyDescent="0.25">
      <c r="A47" s="179">
        <v>3</v>
      </c>
      <c r="B47" s="182" t="s">
        <v>7</v>
      </c>
      <c r="C47" s="281"/>
      <c r="D47" s="268">
        <f t="shared" ref="D47:O49" si="28">D48</f>
        <v>26000</v>
      </c>
      <c r="E47" s="268">
        <f t="shared" si="28"/>
        <v>13000</v>
      </c>
      <c r="F47" s="267">
        <f t="shared" si="28"/>
        <v>0</v>
      </c>
      <c r="G47" s="284">
        <f t="shared" si="28"/>
        <v>13000</v>
      </c>
      <c r="H47" s="285">
        <f t="shared" si="28"/>
        <v>0</v>
      </c>
      <c r="I47" s="285">
        <f t="shared" si="28"/>
        <v>0</v>
      </c>
      <c r="J47" s="286">
        <f t="shared" si="28"/>
        <v>0</v>
      </c>
      <c r="K47" s="286">
        <f t="shared" si="28"/>
        <v>0</v>
      </c>
      <c r="L47" s="286">
        <f t="shared" si="28"/>
        <v>0</v>
      </c>
      <c r="M47" s="286">
        <f t="shared" si="28"/>
        <v>0</v>
      </c>
      <c r="N47" s="286">
        <f t="shared" si="28"/>
        <v>0</v>
      </c>
      <c r="O47" s="286">
        <f t="shared" si="28"/>
        <v>0</v>
      </c>
    </row>
    <row r="48" spans="1:15" x14ac:dyDescent="0.25">
      <c r="A48" s="226"/>
      <c r="B48" s="203" t="s">
        <v>14</v>
      </c>
      <c r="C48" s="287">
        <v>71</v>
      </c>
      <c r="D48" s="274">
        <v>26000</v>
      </c>
      <c r="E48" s="275">
        <v>13000</v>
      </c>
      <c r="F48" s="276"/>
      <c r="G48" s="277">
        <f>E48-F48</f>
        <v>13000</v>
      </c>
      <c r="H48" s="278">
        <f>SUM(I48:O48)</f>
        <v>0</v>
      </c>
      <c r="I48" s="279"/>
      <c r="J48" s="279"/>
      <c r="K48" s="279"/>
      <c r="L48" s="279"/>
      <c r="M48" s="279"/>
      <c r="N48" s="279"/>
      <c r="O48" s="279"/>
    </row>
    <row r="49" spans="1:15" x14ac:dyDescent="0.25">
      <c r="A49" s="190">
        <v>4</v>
      </c>
      <c r="B49" s="191" t="s">
        <v>8</v>
      </c>
      <c r="C49" s="307"/>
      <c r="D49" s="282">
        <f t="shared" si="28"/>
        <v>309000</v>
      </c>
      <c r="E49" s="282">
        <f t="shared" si="28"/>
        <v>162000</v>
      </c>
      <c r="F49" s="283">
        <f t="shared" si="28"/>
        <v>101300</v>
      </c>
      <c r="G49" s="284">
        <f t="shared" si="28"/>
        <v>60700</v>
      </c>
      <c r="H49" s="285">
        <f t="shared" si="28"/>
        <v>0</v>
      </c>
      <c r="I49" s="285">
        <f t="shared" si="28"/>
        <v>0</v>
      </c>
      <c r="J49" s="286">
        <f t="shared" si="28"/>
        <v>0</v>
      </c>
      <c r="K49" s="286">
        <f t="shared" si="28"/>
        <v>0</v>
      </c>
      <c r="L49" s="286">
        <f t="shared" si="28"/>
        <v>0</v>
      </c>
      <c r="M49" s="286">
        <f t="shared" si="28"/>
        <v>0</v>
      </c>
      <c r="N49" s="286">
        <f t="shared" si="28"/>
        <v>0</v>
      </c>
      <c r="O49" s="286">
        <f t="shared" si="28"/>
        <v>0</v>
      </c>
    </row>
    <row r="50" spans="1:15" x14ac:dyDescent="0.25">
      <c r="A50" s="226"/>
      <c r="B50" s="181" t="s">
        <v>15</v>
      </c>
      <c r="C50" s="287">
        <v>71</v>
      </c>
      <c r="D50" s="274">
        <v>309000</v>
      </c>
      <c r="E50" s="275">
        <v>162000</v>
      </c>
      <c r="F50" s="276">
        <v>101300</v>
      </c>
      <c r="G50" s="277">
        <f>E50-F50</f>
        <v>60700</v>
      </c>
      <c r="H50" s="278">
        <f>SUM(I50:O50)</f>
        <v>0</v>
      </c>
      <c r="I50" s="279"/>
      <c r="J50" s="279"/>
      <c r="K50" s="279"/>
      <c r="L50" s="279"/>
      <c r="M50" s="279"/>
      <c r="N50" s="279"/>
      <c r="O50" s="279"/>
    </row>
    <row r="51" spans="1:15" x14ac:dyDescent="0.25">
      <c r="A51" s="194">
        <v>5</v>
      </c>
      <c r="B51" s="191" t="s">
        <v>11</v>
      </c>
      <c r="C51" s="290"/>
      <c r="D51" s="282">
        <f t="shared" ref="D51:O51" si="29">D52</f>
        <v>500000</v>
      </c>
      <c r="E51" s="282">
        <f t="shared" si="29"/>
        <v>260000</v>
      </c>
      <c r="F51" s="283">
        <f t="shared" si="29"/>
        <v>31000</v>
      </c>
      <c r="G51" s="284">
        <f t="shared" si="29"/>
        <v>229000</v>
      </c>
      <c r="H51" s="285">
        <f t="shared" si="29"/>
        <v>0</v>
      </c>
      <c r="I51" s="285">
        <f t="shared" si="29"/>
        <v>0</v>
      </c>
      <c r="J51" s="286">
        <f t="shared" si="29"/>
        <v>0</v>
      </c>
      <c r="K51" s="286">
        <f t="shared" si="29"/>
        <v>0</v>
      </c>
      <c r="L51" s="286">
        <f t="shared" si="29"/>
        <v>0</v>
      </c>
      <c r="M51" s="286">
        <f t="shared" si="29"/>
        <v>0</v>
      </c>
      <c r="N51" s="286">
        <f t="shared" si="29"/>
        <v>0</v>
      </c>
      <c r="O51" s="286">
        <f t="shared" si="29"/>
        <v>0</v>
      </c>
    </row>
    <row r="52" spans="1:15" x14ac:dyDescent="0.25">
      <c r="A52" s="220"/>
      <c r="B52" s="181" t="s">
        <v>29</v>
      </c>
      <c r="C52" s="287">
        <v>71</v>
      </c>
      <c r="D52" s="274">
        <v>500000</v>
      </c>
      <c r="E52" s="275">
        <v>260000</v>
      </c>
      <c r="F52" s="276">
        <v>31000</v>
      </c>
      <c r="G52" s="277">
        <f>E52-F52</f>
        <v>229000</v>
      </c>
      <c r="H52" s="278">
        <f>SUM(I52:O52)</f>
        <v>0</v>
      </c>
      <c r="I52" s="279"/>
      <c r="J52" s="279"/>
      <c r="K52" s="279"/>
      <c r="L52" s="279"/>
      <c r="M52" s="279"/>
      <c r="N52" s="279"/>
      <c r="O52" s="279"/>
    </row>
    <row r="53" spans="1:15" x14ac:dyDescent="0.25">
      <c r="A53" s="179">
        <v>6</v>
      </c>
      <c r="B53" s="182" t="s">
        <v>9</v>
      </c>
      <c r="C53" s="308"/>
      <c r="D53" s="282">
        <f t="shared" ref="D53:O53" si="30">D54</f>
        <v>250000</v>
      </c>
      <c r="E53" s="282">
        <f t="shared" si="30"/>
        <v>250000</v>
      </c>
      <c r="F53" s="283">
        <f t="shared" si="30"/>
        <v>250000</v>
      </c>
      <c r="G53" s="284">
        <f t="shared" si="30"/>
        <v>0</v>
      </c>
      <c r="H53" s="285">
        <f t="shared" si="30"/>
        <v>0</v>
      </c>
      <c r="I53" s="285">
        <f t="shared" si="30"/>
        <v>0</v>
      </c>
      <c r="J53" s="286">
        <f t="shared" si="30"/>
        <v>0</v>
      </c>
      <c r="K53" s="286">
        <f t="shared" si="30"/>
        <v>0</v>
      </c>
      <c r="L53" s="286">
        <f t="shared" si="30"/>
        <v>0</v>
      </c>
      <c r="M53" s="286">
        <f t="shared" si="30"/>
        <v>0</v>
      </c>
      <c r="N53" s="286">
        <f t="shared" si="30"/>
        <v>0</v>
      </c>
      <c r="O53" s="286">
        <f t="shared" si="30"/>
        <v>0</v>
      </c>
    </row>
    <row r="54" spans="1:15" x14ac:dyDescent="0.25">
      <c r="A54" s="181"/>
      <c r="B54" s="181" t="s">
        <v>18</v>
      </c>
      <c r="C54" s="296">
        <v>71</v>
      </c>
      <c r="D54" s="274">
        <v>250000</v>
      </c>
      <c r="E54" s="275">
        <v>250000</v>
      </c>
      <c r="F54" s="276">
        <v>250000</v>
      </c>
      <c r="G54" s="277">
        <f>E54-F54</f>
        <v>0</v>
      </c>
      <c r="H54" s="278">
        <f>SUM(I54:O54)</f>
        <v>0</v>
      </c>
      <c r="I54" s="279"/>
      <c r="J54" s="279"/>
      <c r="K54" s="279"/>
      <c r="L54" s="279"/>
      <c r="M54" s="279"/>
      <c r="N54" s="279"/>
      <c r="O54" s="279"/>
    </row>
    <row r="55" spans="1:15" x14ac:dyDescent="0.25">
      <c r="A55" s="194">
        <v>7</v>
      </c>
      <c r="B55" s="191" t="s">
        <v>12</v>
      </c>
      <c r="C55" s="308"/>
      <c r="D55" s="282">
        <f>D56+D57</f>
        <v>3832500</v>
      </c>
      <c r="E55" s="282">
        <f t="shared" ref="E55:O55" si="31">E56+E57</f>
        <v>3124500</v>
      </c>
      <c r="F55" s="283">
        <f t="shared" si="31"/>
        <v>370669</v>
      </c>
      <c r="G55" s="284">
        <f t="shared" si="31"/>
        <v>2753831</v>
      </c>
      <c r="H55" s="285">
        <f t="shared" si="31"/>
        <v>0</v>
      </c>
      <c r="I55" s="285">
        <f t="shared" si="31"/>
        <v>0</v>
      </c>
      <c r="J55" s="286">
        <f t="shared" si="31"/>
        <v>0</v>
      </c>
      <c r="K55" s="286">
        <f t="shared" si="31"/>
        <v>0</v>
      </c>
      <c r="L55" s="286">
        <f t="shared" si="31"/>
        <v>0</v>
      </c>
      <c r="M55" s="286">
        <f t="shared" si="31"/>
        <v>0</v>
      </c>
      <c r="N55" s="286">
        <f t="shared" si="31"/>
        <v>0</v>
      </c>
      <c r="O55" s="286">
        <f t="shared" si="31"/>
        <v>0</v>
      </c>
    </row>
    <row r="56" spans="1:15" x14ac:dyDescent="0.25">
      <c r="A56" s="196"/>
      <c r="B56" s="188"/>
      <c r="C56" s="309">
        <v>58</v>
      </c>
      <c r="D56" s="310">
        <v>3817500</v>
      </c>
      <c r="E56" s="275">
        <v>3114500</v>
      </c>
      <c r="F56" s="276">
        <v>370669</v>
      </c>
      <c r="G56" s="277">
        <f>E56-F56</f>
        <v>2743831</v>
      </c>
      <c r="H56" s="278">
        <f>SUM(I56:O56)</f>
        <v>0</v>
      </c>
      <c r="I56" s="279"/>
      <c r="J56" s="304"/>
      <c r="K56" s="279"/>
      <c r="L56" s="279"/>
      <c r="M56" s="279"/>
      <c r="N56" s="279"/>
      <c r="O56" s="279"/>
    </row>
    <row r="57" spans="1:15" x14ac:dyDescent="0.25">
      <c r="A57" s="196"/>
      <c r="B57" s="203" t="s">
        <v>16</v>
      </c>
      <c r="C57" s="309">
        <v>71</v>
      </c>
      <c r="D57" s="310">
        <v>15000</v>
      </c>
      <c r="E57" s="275">
        <v>10000</v>
      </c>
      <c r="F57" s="276"/>
      <c r="G57" s="277">
        <f>E57-F57</f>
        <v>10000</v>
      </c>
      <c r="H57" s="278">
        <f>SUM(I57:O57)</f>
        <v>0</v>
      </c>
      <c r="I57" s="279"/>
      <c r="J57" s="279"/>
      <c r="K57" s="279"/>
      <c r="L57" s="279"/>
      <c r="M57" s="279"/>
      <c r="N57" s="279"/>
      <c r="O57" s="279"/>
    </row>
    <row r="58" spans="1:15" x14ac:dyDescent="0.25">
      <c r="A58" s="190">
        <v>8</v>
      </c>
      <c r="B58" s="271" t="s">
        <v>35</v>
      </c>
      <c r="C58" s="308"/>
      <c r="D58" s="282">
        <f>D59+D60+D61</f>
        <v>195071000</v>
      </c>
      <c r="E58" s="282">
        <f>E59+E60+E61</f>
        <v>159667500</v>
      </c>
      <c r="F58" s="283">
        <f>F59+F60+F61</f>
        <v>72352390</v>
      </c>
      <c r="G58" s="284">
        <f>G59+G60+G61</f>
        <v>87315110</v>
      </c>
      <c r="H58" s="285">
        <f>H59+H60+H61</f>
        <v>18284579</v>
      </c>
      <c r="I58" s="285">
        <f t="shared" ref="I58:O58" si="32">I59+I60+I61</f>
        <v>0</v>
      </c>
      <c r="J58" s="285">
        <f t="shared" si="32"/>
        <v>0</v>
      </c>
      <c r="K58" s="285">
        <f t="shared" si="32"/>
        <v>0</v>
      </c>
      <c r="L58" s="286">
        <f t="shared" si="32"/>
        <v>18284579</v>
      </c>
      <c r="M58" s="286">
        <f t="shared" si="32"/>
        <v>0</v>
      </c>
      <c r="N58" s="286">
        <f t="shared" ref="N58" si="33">N59+N60+N61</f>
        <v>0</v>
      </c>
      <c r="O58" s="286">
        <f t="shared" si="32"/>
        <v>0</v>
      </c>
    </row>
    <row r="59" spans="1:15" x14ac:dyDescent="0.25">
      <c r="A59" s="179"/>
      <c r="B59" s="214" t="s">
        <v>36</v>
      </c>
      <c r="C59" s="296">
        <v>58</v>
      </c>
      <c r="D59" s="274">
        <v>144052000</v>
      </c>
      <c r="E59" s="275">
        <v>109975000</v>
      </c>
      <c r="F59" s="276">
        <v>44144636</v>
      </c>
      <c r="G59" s="277">
        <f>E59-F59</f>
        <v>65830364</v>
      </c>
      <c r="H59" s="278">
        <f>SUM(I59:O59)</f>
        <v>18284579</v>
      </c>
      <c r="I59" s="279"/>
      <c r="J59" s="279"/>
      <c r="K59" s="279"/>
      <c r="L59" s="279">
        <v>18284579</v>
      </c>
      <c r="M59" s="279"/>
      <c r="N59" s="279"/>
      <c r="O59" s="279"/>
    </row>
    <row r="60" spans="1:15" x14ac:dyDescent="0.25">
      <c r="A60" s="179"/>
      <c r="B60" s="214"/>
      <c r="C60" s="296">
        <v>71</v>
      </c>
      <c r="D60" s="274">
        <v>67134000</v>
      </c>
      <c r="E60" s="275">
        <v>61926500</v>
      </c>
      <c r="F60" s="276">
        <v>28207754</v>
      </c>
      <c r="G60" s="277">
        <f>E60-F60</f>
        <v>33718746</v>
      </c>
      <c r="H60" s="278">
        <f t="shared" ref="H60:H61" si="34">SUM(I60:O60)</f>
        <v>0</v>
      </c>
      <c r="I60" s="278"/>
      <c r="J60" s="279"/>
      <c r="K60" s="279"/>
      <c r="L60" s="279"/>
      <c r="M60" s="279"/>
      <c r="N60" s="279"/>
      <c r="O60" s="279"/>
    </row>
    <row r="61" spans="1:15" x14ac:dyDescent="0.25">
      <c r="A61" s="181"/>
      <c r="B61" s="214"/>
      <c r="C61" s="296">
        <v>85</v>
      </c>
      <c r="D61" s="274">
        <v>-16115000</v>
      </c>
      <c r="E61" s="274">
        <v>-12234000</v>
      </c>
      <c r="F61" s="276"/>
      <c r="G61" s="277">
        <f>E61-F61</f>
        <v>-12234000</v>
      </c>
      <c r="H61" s="278">
        <f t="shared" si="34"/>
        <v>0</v>
      </c>
      <c r="I61" s="278"/>
      <c r="J61" s="279"/>
      <c r="K61" s="279"/>
      <c r="L61" s="279"/>
      <c r="M61" s="279"/>
      <c r="N61" s="279"/>
      <c r="O61" s="279"/>
    </row>
    <row r="62" spans="1:15" x14ac:dyDescent="0.25">
      <c r="A62" s="196"/>
      <c r="B62" s="209" t="s">
        <v>24</v>
      </c>
      <c r="C62" s="296"/>
      <c r="D62" s="297">
        <f t="shared" ref="D62:O62" si="35">SUM(D63:D65)</f>
        <v>251892500</v>
      </c>
      <c r="E62" s="297">
        <f t="shared" si="35"/>
        <v>202720000</v>
      </c>
      <c r="F62" s="297">
        <f t="shared" si="35"/>
        <v>87318761</v>
      </c>
      <c r="G62" s="297">
        <f t="shared" si="35"/>
        <v>115401239</v>
      </c>
      <c r="H62" s="338">
        <f t="shared" si="35"/>
        <v>19066817</v>
      </c>
      <c r="I62" s="338">
        <f t="shared" si="35"/>
        <v>0</v>
      </c>
      <c r="J62" s="338">
        <f t="shared" si="35"/>
        <v>0</v>
      </c>
      <c r="K62" s="338">
        <f t="shared" si="35"/>
        <v>100000</v>
      </c>
      <c r="L62" s="338">
        <f t="shared" si="35"/>
        <v>18284579</v>
      </c>
      <c r="M62" s="338">
        <f t="shared" si="35"/>
        <v>0</v>
      </c>
      <c r="N62" s="338">
        <f t="shared" ref="N62" si="36">SUM(N63:N65)</f>
        <v>682238</v>
      </c>
      <c r="O62" s="342">
        <f t="shared" si="35"/>
        <v>0</v>
      </c>
    </row>
    <row r="63" spans="1:15" x14ac:dyDescent="0.25">
      <c r="A63" s="196"/>
      <c r="B63" s="214" t="s">
        <v>25</v>
      </c>
      <c r="C63" s="298">
        <v>55</v>
      </c>
      <c r="D63" s="297">
        <f>D44</f>
        <v>2500000</v>
      </c>
      <c r="E63" s="297">
        <f t="shared" ref="E63:O63" si="37">E44</f>
        <v>1445000</v>
      </c>
      <c r="F63" s="297">
        <f t="shared" si="37"/>
        <v>1065000</v>
      </c>
      <c r="G63" s="297">
        <f t="shared" si="37"/>
        <v>380000</v>
      </c>
      <c r="H63" s="338">
        <f t="shared" si="37"/>
        <v>0</v>
      </c>
      <c r="I63" s="338">
        <f t="shared" si="37"/>
        <v>0</v>
      </c>
      <c r="J63" s="338">
        <f t="shared" si="37"/>
        <v>0</v>
      </c>
      <c r="K63" s="338">
        <f t="shared" si="37"/>
        <v>0</v>
      </c>
      <c r="L63" s="338">
        <f t="shared" si="37"/>
        <v>0</v>
      </c>
      <c r="M63" s="338">
        <f t="shared" si="37"/>
        <v>0</v>
      </c>
      <c r="N63" s="338">
        <f t="shared" ref="N63" si="38">N44</f>
        <v>0</v>
      </c>
      <c r="O63" s="342">
        <f t="shared" si="37"/>
        <v>0</v>
      </c>
    </row>
    <row r="64" spans="1:15" x14ac:dyDescent="0.25">
      <c r="A64" s="196"/>
      <c r="B64" s="214" t="s">
        <v>26</v>
      </c>
      <c r="C64" s="311">
        <v>58</v>
      </c>
      <c r="D64" s="312">
        <f>D45+D59+D56</f>
        <v>170026500</v>
      </c>
      <c r="E64" s="312">
        <f t="shared" ref="E64:O64" si="39">E45+E59+E56</f>
        <v>131069500</v>
      </c>
      <c r="F64" s="312">
        <f t="shared" si="39"/>
        <v>55172607</v>
      </c>
      <c r="G64" s="312">
        <f t="shared" si="39"/>
        <v>75896893</v>
      </c>
      <c r="H64" s="339">
        <f t="shared" si="39"/>
        <v>19066817</v>
      </c>
      <c r="I64" s="339">
        <f t="shared" si="39"/>
        <v>0</v>
      </c>
      <c r="J64" s="339">
        <f t="shared" si="39"/>
        <v>0</v>
      </c>
      <c r="K64" s="339">
        <f t="shared" si="39"/>
        <v>100000</v>
      </c>
      <c r="L64" s="339">
        <f t="shared" si="39"/>
        <v>18284579</v>
      </c>
      <c r="M64" s="339">
        <f t="shared" si="39"/>
        <v>0</v>
      </c>
      <c r="N64" s="339">
        <f t="shared" ref="N64" si="40">N45+N59+N56</f>
        <v>682238</v>
      </c>
      <c r="O64" s="342">
        <f t="shared" si="39"/>
        <v>0</v>
      </c>
    </row>
    <row r="65" spans="1:15" x14ac:dyDescent="0.25">
      <c r="A65" s="224"/>
      <c r="B65" s="173"/>
      <c r="C65" s="311">
        <v>71</v>
      </c>
      <c r="D65" s="312">
        <f>D42+D48+D50+D52+D54+D57+D60</f>
        <v>79366000</v>
      </c>
      <c r="E65" s="312">
        <f t="shared" ref="E65:O65" si="41">E42+E48+E50+E52+E54+E57+E60</f>
        <v>70205500</v>
      </c>
      <c r="F65" s="312">
        <f t="shared" si="41"/>
        <v>31081154</v>
      </c>
      <c r="G65" s="312">
        <f t="shared" si="41"/>
        <v>39124346</v>
      </c>
      <c r="H65" s="339">
        <f t="shared" si="41"/>
        <v>0</v>
      </c>
      <c r="I65" s="339">
        <f t="shared" si="41"/>
        <v>0</v>
      </c>
      <c r="J65" s="339">
        <f t="shared" si="41"/>
        <v>0</v>
      </c>
      <c r="K65" s="339">
        <f t="shared" si="41"/>
        <v>0</v>
      </c>
      <c r="L65" s="339">
        <f t="shared" si="41"/>
        <v>0</v>
      </c>
      <c r="M65" s="339">
        <f t="shared" si="41"/>
        <v>0</v>
      </c>
      <c r="N65" s="339">
        <f t="shared" ref="N65" si="42">N42+N48+N50+N52+N54+N57+N60</f>
        <v>0</v>
      </c>
      <c r="O65" s="342">
        <f t="shared" si="41"/>
        <v>0</v>
      </c>
    </row>
    <row r="66" spans="1:15" x14ac:dyDescent="0.25">
      <c r="A66" s="224"/>
      <c r="B66" s="173"/>
      <c r="C66" s="311">
        <v>85</v>
      </c>
      <c r="D66" s="312">
        <f>D46+D61</f>
        <v>-20697000</v>
      </c>
      <c r="E66" s="312">
        <f t="shared" ref="E66:O66" si="43">E46+E61</f>
        <v>-14626000</v>
      </c>
      <c r="F66" s="312">
        <f t="shared" si="43"/>
        <v>0</v>
      </c>
      <c r="G66" s="312">
        <f t="shared" si="43"/>
        <v>-12234000</v>
      </c>
      <c r="H66" s="339">
        <f t="shared" si="43"/>
        <v>0</v>
      </c>
      <c r="I66" s="339">
        <f t="shared" si="43"/>
        <v>0</v>
      </c>
      <c r="J66" s="339">
        <f t="shared" si="43"/>
        <v>0</v>
      </c>
      <c r="K66" s="339">
        <f t="shared" si="43"/>
        <v>0</v>
      </c>
      <c r="L66" s="339">
        <f t="shared" si="43"/>
        <v>0</v>
      </c>
      <c r="M66" s="339">
        <f t="shared" si="43"/>
        <v>0</v>
      </c>
      <c r="N66" s="339">
        <f t="shared" ref="N66" si="44">N46+N61</f>
        <v>0</v>
      </c>
      <c r="O66" s="342">
        <f t="shared" si="43"/>
        <v>0</v>
      </c>
    </row>
    <row r="67" spans="1:15" x14ac:dyDescent="0.25">
      <c r="A67" s="194"/>
      <c r="B67" s="209"/>
      <c r="C67" s="296"/>
      <c r="D67" s="313">
        <f t="shared" ref="D67:F67" si="45">SUM(D68:D75)</f>
        <v>304078500</v>
      </c>
      <c r="E67" s="313">
        <f t="shared" ref="E67" si="46">SUM(E68:E75)</f>
        <v>241241000</v>
      </c>
      <c r="F67" s="314">
        <f t="shared" si="45"/>
        <v>116795321</v>
      </c>
      <c r="G67" s="315">
        <f t="shared" ref="G67:O67" si="47">SUM(G68:G75)</f>
        <v>124445679</v>
      </c>
      <c r="H67" s="316">
        <f t="shared" si="47"/>
        <v>22186817</v>
      </c>
      <c r="I67" s="316">
        <f t="shared" si="47"/>
        <v>900000</v>
      </c>
      <c r="J67" s="316">
        <f t="shared" si="47"/>
        <v>900000</v>
      </c>
      <c r="K67" s="316">
        <f t="shared" si="47"/>
        <v>1420000</v>
      </c>
      <c r="L67" s="316">
        <f t="shared" si="47"/>
        <v>18284579</v>
      </c>
      <c r="M67" s="316">
        <f t="shared" si="47"/>
        <v>0</v>
      </c>
      <c r="N67" s="316">
        <f t="shared" ref="N67" si="48">SUM(N68:N75)</f>
        <v>682238</v>
      </c>
      <c r="O67" s="343">
        <f t="shared" si="47"/>
        <v>0</v>
      </c>
    </row>
    <row r="68" spans="1:15" x14ac:dyDescent="0.25">
      <c r="A68" s="196"/>
      <c r="B68" s="214" t="s">
        <v>24</v>
      </c>
      <c r="C68" s="273">
        <v>10</v>
      </c>
      <c r="D68" s="313">
        <f t="shared" ref="D68:O69" si="49">D34</f>
        <v>25130000</v>
      </c>
      <c r="E68" s="313">
        <f t="shared" si="49"/>
        <v>19408000</v>
      </c>
      <c r="F68" s="314">
        <f t="shared" si="49"/>
        <v>16005000</v>
      </c>
      <c r="G68" s="315">
        <f t="shared" si="49"/>
        <v>3403000</v>
      </c>
      <c r="H68" s="316">
        <f t="shared" si="49"/>
        <v>2100000</v>
      </c>
      <c r="I68" s="316">
        <f t="shared" si="49"/>
        <v>900000</v>
      </c>
      <c r="J68" s="316">
        <f t="shared" si="49"/>
        <v>900000</v>
      </c>
      <c r="K68" s="316">
        <f t="shared" si="49"/>
        <v>300000</v>
      </c>
      <c r="L68" s="316">
        <f t="shared" si="49"/>
        <v>0</v>
      </c>
      <c r="M68" s="316">
        <f t="shared" si="49"/>
        <v>0</v>
      </c>
      <c r="N68" s="316">
        <f t="shared" ref="N68" si="50">N34</f>
        <v>0</v>
      </c>
      <c r="O68" s="343">
        <f t="shared" si="49"/>
        <v>0</v>
      </c>
    </row>
    <row r="69" spans="1:15" x14ac:dyDescent="0.25">
      <c r="A69" s="196"/>
      <c r="B69" s="214" t="s">
        <v>31</v>
      </c>
      <c r="C69" s="273">
        <v>20</v>
      </c>
      <c r="D69" s="313">
        <f t="shared" si="49"/>
        <v>11246000</v>
      </c>
      <c r="E69" s="313">
        <f t="shared" si="49"/>
        <v>9034000</v>
      </c>
      <c r="F69" s="314">
        <f t="shared" si="49"/>
        <v>5746460</v>
      </c>
      <c r="G69" s="315">
        <f t="shared" si="49"/>
        <v>3287540</v>
      </c>
      <c r="H69" s="316">
        <f t="shared" si="49"/>
        <v>1000000</v>
      </c>
      <c r="I69" s="316">
        <f t="shared" si="49"/>
        <v>0</v>
      </c>
      <c r="J69" s="316">
        <f t="shared" si="49"/>
        <v>0</v>
      </c>
      <c r="K69" s="316">
        <f t="shared" si="49"/>
        <v>1000000</v>
      </c>
      <c r="L69" s="316">
        <f t="shared" si="49"/>
        <v>0</v>
      </c>
      <c r="M69" s="316">
        <f t="shared" si="49"/>
        <v>0</v>
      </c>
      <c r="N69" s="316">
        <f t="shared" ref="N69" si="51">N35</f>
        <v>0</v>
      </c>
      <c r="O69" s="343">
        <f t="shared" si="49"/>
        <v>0</v>
      </c>
    </row>
    <row r="70" spans="1:15" x14ac:dyDescent="0.25">
      <c r="A70" s="224"/>
      <c r="B70" s="214" t="s">
        <v>32</v>
      </c>
      <c r="C70" s="273">
        <v>55</v>
      </c>
      <c r="D70" s="313">
        <f t="shared" ref="D70:O70" si="52">D36+D63</f>
        <v>2600000</v>
      </c>
      <c r="E70" s="313">
        <f t="shared" si="52"/>
        <v>1545000</v>
      </c>
      <c r="F70" s="314">
        <f t="shared" si="52"/>
        <v>1065000</v>
      </c>
      <c r="G70" s="315">
        <f t="shared" si="52"/>
        <v>480000</v>
      </c>
      <c r="H70" s="316">
        <f t="shared" si="52"/>
        <v>0</v>
      </c>
      <c r="I70" s="316">
        <f t="shared" si="52"/>
        <v>0</v>
      </c>
      <c r="J70" s="316">
        <f t="shared" si="52"/>
        <v>0</v>
      </c>
      <c r="K70" s="316">
        <f t="shared" si="52"/>
        <v>0</v>
      </c>
      <c r="L70" s="316">
        <f t="shared" si="52"/>
        <v>0</v>
      </c>
      <c r="M70" s="316">
        <f t="shared" si="52"/>
        <v>0</v>
      </c>
      <c r="N70" s="316">
        <f t="shared" ref="N70" si="53">N36+N63</f>
        <v>0</v>
      </c>
      <c r="O70" s="343">
        <f t="shared" si="52"/>
        <v>0</v>
      </c>
    </row>
    <row r="71" spans="1:15" x14ac:dyDescent="0.25">
      <c r="A71" s="224"/>
      <c r="B71" s="214" t="s">
        <v>33</v>
      </c>
      <c r="C71" s="273">
        <v>57</v>
      </c>
      <c r="D71" s="313">
        <f t="shared" ref="D71:O71" si="54">D37</f>
        <v>10610000</v>
      </c>
      <c r="E71" s="313">
        <f t="shared" si="54"/>
        <v>5997000</v>
      </c>
      <c r="F71" s="314">
        <f t="shared" si="54"/>
        <v>4000000</v>
      </c>
      <c r="G71" s="315">
        <f t="shared" si="54"/>
        <v>1997000</v>
      </c>
      <c r="H71" s="316">
        <f t="shared" si="54"/>
        <v>0</v>
      </c>
      <c r="I71" s="316">
        <f t="shared" si="54"/>
        <v>0</v>
      </c>
      <c r="J71" s="316">
        <f t="shared" si="54"/>
        <v>0</v>
      </c>
      <c r="K71" s="316">
        <f t="shared" si="54"/>
        <v>0</v>
      </c>
      <c r="L71" s="316">
        <f t="shared" si="54"/>
        <v>0</v>
      </c>
      <c r="M71" s="316">
        <f t="shared" si="54"/>
        <v>0</v>
      </c>
      <c r="N71" s="316">
        <f t="shared" ref="N71" si="55">N37</f>
        <v>0</v>
      </c>
      <c r="O71" s="343">
        <f t="shared" si="54"/>
        <v>0</v>
      </c>
    </row>
    <row r="72" spans="1:15" x14ac:dyDescent="0.25">
      <c r="A72" s="196"/>
      <c r="B72" s="214"/>
      <c r="C72" s="273">
        <v>58</v>
      </c>
      <c r="D72" s="313">
        <f t="shared" ref="D72:O72" si="56">D64</f>
        <v>170026500</v>
      </c>
      <c r="E72" s="313">
        <f t="shared" si="56"/>
        <v>131069500</v>
      </c>
      <c r="F72" s="314">
        <f t="shared" si="56"/>
        <v>55172607</v>
      </c>
      <c r="G72" s="315">
        <f t="shared" si="56"/>
        <v>75896893</v>
      </c>
      <c r="H72" s="316">
        <f t="shared" si="56"/>
        <v>19066817</v>
      </c>
      <c r="I72" s="316">
        <f t="shared" si="56"/>
        <v>0</v>
      </c>
      <c r="J72" s="316">
        <f t="shared" si="56"/>
        <v>0</v>
      </c>
      <c r="K72" s="316">
        <f t="shared" si="56"/>
        <v>100000</v>
      </c>
      <c r="L72" s="316">
        <f t="shared" si="56"/>
        <v>18284579</v>
      </c>
      <c r="M72" s="316">
        <f t="shared" si="56"/>
        <v>0</v>
      </c>
      <c r="N72" s="316">
        <f t="shared" ref="N72" si="57">N64</f>
        <v>682238</v>
      </c>
      <c r="O72" s="343">
        <f t="shared" si="56"/>
        <v>0</v>
      </c>
    </row>
    <row r="73" spans="1:15" x14ac:dyDescent="0.25">
      <c r="A73" s="224"/>
      <c r="B73" s="173"/>
      <c r="C73" s="273">
        <v>59</v>
      </c>
      <c r="D73" s="313">
        <f t="shared" ref="D73:O73" si="58">D38</f>
        <v>5100000</v>
      </c>
      <c r="E73" s="313">
        <f t="shared" si="58"/>
        <v>3982000</v>
      </c>
      <c r="F73" s="314">
        <f t="shared" si="58"/>
        <v>3725100</v>
      </c>
      <c r="G73" s="315">
        <f t="shared" si="58"/>
        <v>256900</v>
      </c>
      <c r="H73" s="316">
        <f t="shared" si="58"/>
        <v>20000</v>
      </c>
      <c r="I73" s="316">
        <f t="shared" si="58"/>
        <v>0</v>
      </c>
      <c r="J73" s="316">
        <f t="shared" si="58"/>
        <v>0</v>
      </c>
      <c r="K73" s="316">
        <f t="shared" si="58"/>
        <v>20000</v>
      </c>
      <c r="L73" s="316">
        <f t="shared" si="58"/>
        <v>0</v>
      </c>
      <c r="M73" s="316">
        <f t="shared" si="58"/>
        <v>0</v>
      </c>
      <c r="N73" s="316">
        <f t="shared" ref="N73" si="59">N38</f>
        <v>0</v>
      </c>
      <c r="O73" s="343">
        <f t="shared" si="58"/>
        <v>0</v>
      </c>
    </row>
    <row r="74" spans="1:15" x14ac:dyDescent="0.25">
      <c r="A74" s="224"/>
      <c r="B74" s="173"/>
      <c r="C74" s="273">
        <v>71</v>
      </c>
      <c r="D74" s="313">
        <f t="shared" ref="D74:O74" si="60">D65</f>
        <v>79366000</v>
      </c>
      <c r="E74" s="313">
        <f t="shared" si="60"/>
        <v>70205500</v>
      </c>
      <c r="F74" s="314">
        <f t="shared" si="60"/>
        <v>31081154</v>
      </c>
      <c r="G74" s="315">
        <f t="shared" si="60"/>
        <v>39124346</v>
      </c>
      <c r="H74" s="316">
        <f t="shared" si="60"/>
        <v>0</v>
      </c>
      <c r="I74" s="316">
        <f t="shared" si="60"/>
        <v>0</v>
      </c>
      <c r="J74" s="316">
        <f t="shared" si="60"/>
        <v>0</v>
      </c>
      <c r="K74" s="316">
        <f t="shared" si="60"/>
        <v>0</v>
      </c>
      <c r="L74" s="316">
        <f t="shared" si="60"/>
        <v>0</v>
      </c>
      <c r="M74" s="316">
        <f t="shared" si="60"/>
        <v>0</v>
      </c>
      <c r="N74" s="316">
        <f t="shared" ref="N74" si="61">N65</f>
        <v>0</v>
      </c>
      <c r="O74" s="343">
        <f t="shared" si="60"/>
        <v>0</v>
      </c>
    </row>
    <row r="75" spans="1:15" x14ac:dyDescent="0.25">
      <c r="A75" s="220"/>
      <c r="B75" s="236"/>
      <c r="C75" s="273">
        <v>85</v>
      </c>
      <c r="D75" s="313">
        <f t="shared" ref="D75:O75" si="62">D39</f>
        <v>0</v>
      </c>
      <c r="E75" s="313">
        <f t="shared" si="62"/>
        <v>0</v>
      </c>
      <c r="F75" s="314">
        <f t="shared" si="62"/>
        <v>0</v>
      </c>
      <c r="G75" s="315">
        <f t="shared" si="62"/>
        <v>0</v>
      </c>
      <c r="H75" s="316">
        <f t="shared" si="62"/>
        <v>0</v>
      </c>
      <c r="I75" s="316">
        <f t="shared" si="62"/>
        <v>0</v>
      </c>
      <c r="J75" s="316">
        <f t="shared" si="62"/>
        <v>0</v>
      </c>
      <c r="K75" s="316">
        <f t="shared" si="62"/>
        <v>0</v>
      </c>
      <c r="L75" s="316">
        <f t="shared" si="62"/>
        <v>0</v>
      </c>
      <c r="M75" s="316">
        <f t="shared" si="62"/>
        <v>0</v>
      </c>
      <c r="N75" s="316">
        <f t="shared" ref="N75" si="63">N39</f>
        <v>0</v>
      </c>
      <c r="O75" s="343">
        <f t="shared" si="62"/>
        <v>0</v>
      </c>
    </row>
    <row r="76" spans="1:15" x14ac:dyDescent="0.25">
      <c r="A76" s="380" t="s">
        <v>101</v>
      </c>
      <c r="B76" s="380"/>
      <c r="C76" s="153"/>
      <c r="D76" s="154"/>
      <c r="E76" s="151"/>
      <c r="F76" s="151"/>
      <c r="G76" s="151"/>
      <c r="H76" s="348"/>
      <c r="I76" s="151"/>
    </row>
    <row r="77" spans="1:15" x14ac:dyDescent="0.25">
      <c r="A77" s="190">
        <v>1</v>
      </c>
      <c r="B77" s="191" t="s">
        <v>98</v>
      </c>
      <c r="C77" s="308"/>
      <c r="D77" s="282">
        <f>D78</f>
        <v>18579000</v>
      </c>
      <c r="E77" s="282">
        <f>E78</f>
        <v>18579000</v>
      </c>
      <c r="F77" s="283">
        <f>F78</f>
        <v>0</v>
      </c>
      <c r="G77" s="284">
        <f>G78</f>
        <v>18579000</v>
      </c>
      <c r="H77" s="285">
        <f>H78</f>
        <v>0</v>
      </c>
      <c r="I77" s="285">
        <f t="shared" ref="I77:O77" si="64">I78</f>
        <v>0</v>
      </c>
      <c r="J77" s="285">
        <f t="shared" si="64"/>
        <v>0</v>
      </c>
      <c r="K77" s="285">
        <f t="shared" si="64"/>
        <v>0</v>
      </c>
      <c r="L77" s="285">
        <f t="shared" si="64"/>
        <v>0</v>
      </c>
      <c r="M77" s="285">
        <f t="shared" si="64"/>
        <v>0</v>
      </c>
      <c r="N77" s="285">
        <f t="shared" si="64"/>
        <v>0</v>
      </c>
      <c r="O77" s="286">
        <f t="shared" si="64"/>
        <v>0</v>
      </c>
    </row>
    <row r="78" spans="1:15" x14ac:dyDescent="0.25">
      <c r="A78" s="179"/>
      <c r="B78" s="181" t="s">
        <v>99</v>
      </c>
      <c r="C78" s="296">
        <v>71</v>
      </c>
      <c r="D78" s="274">
        <v>18579000</v>
      </c>
      <c r="E78" s="275">
        <v>18579000</v>
      </c>
      <c r="F78" s="276">
        <v>0</v>
      </c>
      <c r="G78" s="277">
        <f>E78-F78</f>
        <v>18579000</v>
      </c>
      <c r="H78" s="278">
        <f>SUM(I78:O78)</f>
        <v>0</v>
      </c>
      <c r="I78" s="279"/>
      <c r="J78" s="279"/>
      <c r="K78" s="279"/>
      <c r="L78" s="279"/>
      <c r="M78" s="279"/>
      <c r="N78" s="279"/>
      <c r="O78" s="279"/>
    </row>
    <row r="79" spans="1:15" x14ac:dyDescent="0.25">
      <c r="A79" s="190">
        <v>2</v>
      </c>
      <c r="B79" s="271" t="s">
        <v>35</v>
      </c>
      <c r="C79" s="308"/>
      <c r="D79" s="282">
        <f>D80</f>
        <v>56440000</v>
      </c>
      <c r="E79" s="282">
        <f>E80</f>
        <v>50740000</v>
      </c>
      <c r="F79" s="283">
        <f>F80</f>
        <v>45284076</v>
      </c>
      <c r="G79" s="284">
        <f>G80</f>
        <v>5455924</v>
      </c>
      <c r="H79" s="285">
        <f>H80</f>
        <v>917343</v>
      </c>
      <c r="I79" s="285">
        <f t="shared" ref="I79:O79" si="65">I80</f>
        <v>803626</v>
      </c>
      <c r="J79" s="285">
        <f t="shared" si="65"/>
        <v>0</v>
      </c>
      <c r="K79" s="285">
        <f t="shared" si="65"/>
        <v>0</v>
      </c>
      <c r="L79" s="285">
        <f t="shared" si="65"/>
        <v>0</v>
      </c>
      <c r="M79" s="285">
        <f t="shared" si="65"/>
        <v>0</v>
      </c>
      <c r="N79" s="285">
        <f t="shared" si="65"/>
        <v>0</v>
      </c>
      <c r="O79" s="286">
        <f t="shared" si="65"/>
        <v>113717</v>
      </c>
    </row>
    <row r="80" spans="1:15" x14ac:dyDescent="0.25">
      <c r="A80" s="179"/>
      <c r="B80" s="214" t="s">
        <v>36</v>
      </c>
      <c r="C80" s="324">
        <v>71</v>
      </c>
      <c r="D80" s="325">
        <v>56440000</v>
      </c>
      <c r="E80" s="326">
        <v>50740000</v>
      </c>
      <c r="F80" s="327">
        <v>45284076</v>
      </c>
      <c r="G80" s="328">
        <f>E80-F80</f>
        <v>5455924</v>
      </c>
      <c r="H80" s="329">
        <f>SUM(I80:O80)</f>
        <v>917343</v>
      </c>
      <c r="I80" s="330">
        <v>803626</v>
      </c>
      <c r="J80" s="330"/>
      <c r="K80" s="330"/>
      <c r="L80" s="330"/>
      <c r="M80" s="330"/>
      <c r="N80" s="330"/>
      <c r="O80" s="279">
        <v>113717</v>
      </c>
    </row>
    <row r="81" spans="1:15" x14ac:dyDescent="0.25">
      <c r="A81" s="378" t="s">
        <v>100</v>
      </c>
      <c r="B81" s="379"/>
      <c r="C81" s="331"/>
      <c r="D81" s="332">
        <f>D77+D79</f>
        <v>75019000</v>
      </c>
      <c r="E81" s="332">
        <f t="shared" ref="E81:O81" si="66">E77+E79</f>
        <v>69319000</v>
      </c>
      <c r="F81" s="332">
        <f t="shared" si="66"/>
        <v>45284076</v>
      </c>
      <c r="G81" s="332">
        <f t="shared" si="66"/>
        <v>24034924</v>
      </c>
      <c r="H81" s="245">
        <f t="shared" si="66"/>
        <v>917343</v>
      </c>
      <c r="I81" s="245">
        <f t="shared" si="66"/>
        <v>803626</v>
      </c>
      <c r="J81" s="245">
        <f t="shared" si="66"/>
        <v>0</v>
      </c>
      <c r="K81" s="245">
        <f t="shared" si="66"/>
        <v>0</v>
      </c>
      <c r="L81" s="245">
        <f t="shared" si="66"/>
        <v>0</v>
      </c>
      <c r="M81" s="245">
        <f t="shared" si="66"/>
        <v>0</v>
      </c>
      <c r="N81" s="245">
        <f t="shared" si="66"/>
        <v>0</v>
      </c>
      <c r="O81" s="245">
        <f t="shared" si="66"/>
        <v>113717</v>
      </c>
    </row>
    <row r="82" spans="1:15" x14ac:dyDescent="0.25">
      <c r="B82" s="353" t="s">
        <v>145</v>
      </c>
    </row>
    <row r="83" spans="1:15" x14ac:dyDescent="0.25">
      <c r="A83" s="223">
        <v>1</v>
      </c>
      <c r="B83" s="218" t="s">
        <v>6</v>
      </c>
      <c r="C83" s="301"/>
      <c r="D83" s="177">
        <f>D84+D85+D86</f>
        <v>126000</v>
      </c>
      <c r="E83" s="177">
        <f>E84+E85+E86</f>
        <v>126000</v>
      </c>
      <c r="F83" s="164">
        <f>F84+F85+F86</f>
        <v>0</v>
      </c>
      <c r="G83" s="165">
        <f>G84+G85+G86</f>
        <v>126000</v>
      </c>
      <c r="H83" s="246">
        <f>H84+H85+H86</f>
        <v>72105</v>
      </c>
      <c r="I83" s="246">
        <f t="shared" ref="I83:O83" si="67">I84+I85+I86</f>
        <v>0</v>
      </c>
      <c r="J83" s="246">
        <f t="shared" si="67"/>
        <v>0</v>
      </c>
      <c r="K83" s="246">
        <f t="shared" si="67"/>
        <v>0</v>
      </c>
      <c r="L83" s="242">
        <f t="shared" si="67"/>
        <v>0</v>
      </c>
      <c r="M83" s="242">
        <f t="shared" si="67"/>
        <v>72105</v>
      </c>
      <c r="N83" s="242">
        <f t="shared" si="67"/>
        <v>0</v>
      </c>
      <c r="O83" s="242">
        <f t="shared" si="67"/>
        <v>0</v>
      </c>
    </row>
    <row r="84" spans="1:15" x14ac:dyDescent="0.25">
      <c r="A84" s="220"/>
      <c r="B84" s="181"/>
      <c r="C84" s="303">
        <v>58</v>
      </c>
      <c r="D84" s="274">
        <v>126000</v>
      </c>
      <c r="E84" s="275">
        <v>126000</v>
      </c>
      <c r="F84" s="276"/>
      <c r="G84" s="277">
        <f>E84-F84</f>
        <v>126000</v>
      </c>
      <c r="H84" s="278">
        <f>SUM(I84:O84)</f>
        <v>72105</v>
      </c>
      <c r="I84" s="304"/>
      <c r="J84" s="304"/>
      <c r="K84" s="279"/>
      <c r="L84" s="279"/>
      <c r="M84" s="279">
        <v>72105</v>
      </c>
      <c r="N84" s="279"/>
      <c r="O84" s="279"/>
    </row>
  </sheetData>
  <mergeCells count="6">
    <mergeCell ref="A81:B81"/>
    <mergeCell ref="A5:H5"/>
    <mergeCell ref="A6:H6"/>
    <mergeCell ref="A11:B11"/>
    <mergeCell ref="A40:B40"/>
    <mergeCell ref="A76:B76"/>
  </mergeCells>
  <pageMargins left="0.70866141732283472" right="0.70866141732283472" top="0.55118110236220474" bottom="0.55118110236220474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25" workbookViewId="0">
      <selection activeCell="R43" sqref="R43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10.33203125" bestFit="1" customWidth="1"/>
    <col min="8" max="8" width="12.6640625" customWidth="1"/>
    <col min="9" max="9" width="7.88671875" bestFit="1" customWidth="1"/>
    <col min="10" max="10" width="5.6640625" bestFit="1" customWidth="1"/>
    <col min="11" max="13" width="7.88671875" bestFit="1" customWidth="1"/>
    <col min="14" max="14" width="5.6640625" bestFit="1" customWidth="1"/>
  </cols>
  <sheetData>
    <row r="1" spans="1:14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4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4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4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4" x14ac:dyDescent="0.25">
      <c r="A5" s="369" t="s">
        <v>141</v>
      </c>
      <c r="B5" s="369"/>
      <c r="C5" s="369"/>
      <c r="D5" s="369"/>
      <c r="E5" s="369"/>
      <c r="F5" s="369"/>
      <c r="G5" s="369"/>
      <c r="H5" s="369"/>
      <c r="I5" s="151"/>
      <c r="J5" s="151"/>
    </row>
    <row r="6" spans="1:14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151"/>
      <c r="J6" s="151"/>
    </row>
    <row r="7" spans="1:14" x14ac:dyDescent="0.25">
      <c r="A7" s="351"/>
      <c r="B7" s="351"/>
      <c r="C7" s="351"/>
      <c r="D7" s="351"/>
      <c r="E7" s="351"/>
      <c r="F7" s="351"/>
      <c r="G7" s="351"/>
      <c r="H7" s="351"/>
      <c r="I7" s="151"/>
      <c r="J7" s="151"/>
    </row>
    <row r="8" spans="1:14" x14ac:dyDescent="0.25">
      <c r="A8" s="352"/>
      <c r="B8" s="352"/>
      <c r="C8" s="352"/>
      <c r="D8" s="352"/>
      <c r="E8" s="352"/>
      <c r="F8" s="352"/>
      <c r="G8" s="352"/>
      <c r="H8" s="352"/>
      <c r="I8" s="151"/>
      <c r="J8" s="151"/>
    </row>
    <row r="9" spans="1:14" x14ac:dyDescent="0.25">
      <c r="A9" s="152"/>
      <c r="B9" s="153"/>
      <c r="C9" s="153"/>
      <c r="D9" s="154"/>
      <c r="E9" s="151"/>
      <c r="F9" s="151"/>
      <c r="G9" s="151"/>
      <c r="H9" s="350" t="s">
        <v>57</v>
      </c>
      <c r="I9" s="151"/>
    </row>
    <row r="10" spans="1:14" ht="36" x14ac:dyDescent="0.25">
      <c r="A10" s="142" t="s">
        <v>45</v>
      </c>
      <c r="B10" s="143" t="s">
        <v>3</v>
      </c>
      <c r="C10" s="144" t="s">
        <v>42</v>
      </c>
      <c r="D10" s="145" t="s">
        <v>90</v>
      </c>
      <c r="E10" s="93" t="s">
        <v>143</v>
      </c>
      <c r="F10" s="93" t="s">
        <v>51</v>
      </c>
      <c r="G10" s="108" t="s">
        <v>49</v>
      </c>
      <c r="H10" s="259" t="s">
        <v>142</v>
      </c>
      <c r="I10" s="260" t="s">
        <v>144</v>
      </c>
      <c r="J10" s="260" t="s">
        <v>148</v>
      </c>
      <c r="K10" s="260" t="s">
        <v>154</v>
      </c>
      <c r="L10" s="260" t="s">
        <v>155</v>
      </c>
      <c r="M10" s="260" t="s">
        <v>156</v>
      </c>
      <c r="N10" s="261" t="s">
        <v>153</v>
      </c>
    </row>
    <row r="11" spans="1:14" x14ac:dyDescent="0.25">
      <c r="A11" s="147">
        <v>0</v>
      </c>
      <c r="B11" s="147">
        <v>1</v>
      </c>
      <c r="C11" s="147">
        <v>2</v>
      </c>
      <c r="D11" s="148">
        <v>3</v>
      </c>
      <c r="E11" s="95">
        <v>4</v>
      </c>
      <c r="F11" s="95">
        <v>5</v>
      </c>
      <c r="G11" s="107" t="s">
        <v>92</v>
      </c>
      <c r="H11" s="340">
        <v>7</v>
      </c>
      <c r="I11" s="336">
        <v>8</v>
      </c>
      <c r="J11" s="336">
        <v>9</v>
      </c>
      <c r="K11" s="336">
        <v>10</v>
      </c>
      <c r="L11" s="336">
        <v>11</v>
      </c>
      <c r="M11" s="336">
        <v>12</v>
      </c>
      <c r="N11" s="337">
        <v>13</v>
      </c>
    </row>
    <row r="12" spans="1:14" x14ac:dyDescent="0.25">
      <c r="A12" s="374" t="s">
        <v>23</v>
      </c>
      <c r="B12" s="375"/>
      <c r="C12" s="158"/>
      <c r="D12" s="158"/>
      <c r="E12" s="158"/>
      <c r="F12" s="158"/>
      <c r="G12" s="158"/>
      <c r="H12" s="262"/>
      <c r="I12" s="140"/>
      <c r="J12" s="140"/>
      <c r="K12" s="140"/>
      <c r="L12" s="140"/>
      <c r="M12" s="140"/>
      <c r="N12" s="140"/>
    </row>
    <row r="13" spans="1:14" x14ac:dyDescent="0.25">
      <c r="A13" s="159">
        <v>1</v>
      </c>
      <c r="B13" s="160" t="s">
        <v>5</v>
      </c>
      <c r="C13" s="272"/>
      <c r="D13" s="162">
        <f t="shared" ref="D13:N13" si="0">SUM(D14:D17)</f>
        <v>30672000</v>
      </c>
      <c r="E13" s="163">
        <f t="shared" si="0"/>
        <v>30672000</v>
      </c>
      <c r="F13" s="164">
        <f t="shared" si="0"/>
        <v>22208480</v>
      </c>
      <c r="G13" s="165">
        <f t="shared" si="0"/>
        <v>8463520</v>
      </c>
      <c r="H13" s="246">
        <f t="shared" si="0"/>
        <v>2880000</v>
      </c>
      <c r="I13" s="246">
        <f t="shared" si="0"/>
        <v>2880000</v>
      </c>
      <c r="J13" s="242">
        <f t="shared" si="0"/>
        <v>0</v>
      </c>
      <c r="K13" s="242">
        <f t="shared" si="0"/>
        <v>0</v>
      </c>
      <c r="L13" s="242">
        <f t="shared" si="0"/>
        <v>0</v>
      </c>
      <c r="M13" s="242">
        <f t="shared" si="0"/>
        <v>0</v>
      </c>
      <c r="N13" s="242">
        <f t="shared" si="0"/>
        <v>0</v>
      </c>
    </row>
    <row r="14" spans="1:14" x14ac:dyDescent="0.25">
      <c r="A14" s="166"/>
      <c r="B14" s="167" t="s">
        <v>1</v>
      </c>
      <c r="C14" s="273">
        <v>10</v>
      </c>
      <c r="D14" s="274">
        <v>25130000</v>
      </c>
      <c r="E14" s="275">
        <v>25130000</v>
      </c>
      <c r="F14" s="276">
        <v>18105000</v>
      </c>
      <c r="G14" s="277">
        <f>E14-F14</f>
        <v>7025000</v>
      </c>
      <c r="H14" s="278">
        <f>SUM(I14:N14)</f>
        <v>2200000</v>
      </c>
      <c r="I14" s="278">
        <v>2200000</v>
      </c>
      <c r="J14" s="279"/>
      <c r="K14" s="279"/>
      <c r="L14" s="279"/>
      <c r="M14" s="279"/>
      <c r="N14" s="279"/>
    </row>
    <row r="15" spans="1:14" x14ac:dyDescent="0.25">
      <c r="A15" s="166"/>
      <c r="B15" s="173"/>
      <c r="C15" s="273">
        <v>20</v>
      </c>
      <c r="D15" s="274">
        <v>5192000</v>
      </c>
      <c r="E15" s="275">
        <v>5192000</v>
      </c>
      <c r="F15" s="276">
        <v>3952380</v>
      </c>
      <c r="G15" s="277">
        <f t="shared" ref="G15:G17" si="1">E15-F15</f>
        <v>1239620</v>
      </c>
      <c r="H15" s="278">
        <f t="shared" ref="H15:H17" si="2">SUM(I15:N15)</f>
        <v>650000</v>
      </c>
      <c r="I15" s="278">
        <v>650000</v>
      </c>
      <c r="J15" s="279"/>
      <c r="K15" s="279"/>
      <c r="L15" s="279"/>
      <c r="M15" s="279"/>
      <c r="N15" s="279"/>
    </row>
    <row r="16" spans="1:14" x14ac:dyDescent="0.25">
      <c r="A16" s="166"/>
      <c r="B16" s="173"/>
      <c r="C16" s="280">
        <v>59</v>
      </c>
      <c r="D16" s="274">
        <v>350000</v>
      </c>
      <c r="E16" s="275">
        <v>350000</v>
      </c>
      <c r="F16" s="276">
        <v>151100</v>
      </c>
      <c r="G16" s="277">
        <f t="shared" si="1"/>
        <v>198900</v>
      </c>
      <c r="H16" s="278">
        <f t="shared" si="2"/>
        <v>30000</v>
      </c>
      <c r="I16" s="278">
        <v>30000</v>
      </c>
      <c r="J16" s="279"/>
      <c r="K16" s="279"/>
      <c r="L16" s="279"/>
      <c r="M16" s="279"/>
      <c r="N16" s="279"/>
    </row>
    <row r="17" spans="1:14" x14ac:dyDescent="0.25">
      <c r="A17" s="166"/>
      <c r="B17" s="173"/>
      <c r="C17" s="280">
        <v>85</v>
      </c>
      <c r="D17" s="274">
        <v>0</v>
      </c>
      <c r="E17" s="275">
        <v>0</v>
      </c>
      <c r="F17" s="276">
        <v>0</v>
      </c>
      <c r="G17" s="277">
        <f t="shared" si="1"/>
        <v>0</v>
      </c>
      <c r="H17" s="278">
        <f t="shared" si="2"/>
        <v>0</v>
      </c>
      <c r="I17" s="279"/>
      <c r="J17" s="279"/>
      <c r="K17" s="279"/>
      <c r="L17" s="279"/>
      <c r="M17" s="279"/>
      <c r="N17" s="279"/>
    </row>
    <row r="18" spans="1:14" x14ac:dyDescent="0.25">
      <c r="A18" s="175">
        <v>2</v>
      </c>
      <c r="B18" s="176" t="s">
        <v>6</v>
      </c>
      <c r="C18" s="272"/>
      <c r="D18" s="177">
        <f>D19+D20+D21</f>
        <v>5200000</v>
      </c>
      <c r="E18" s="177">
        <f t="shared" ref="E18:N18" si="3">E19+E20+E21</f>
        <v>5200000</v>
      </c>
      <c r="F18" s="164">
        <f t="shared" si="3"/>
        <v>2091080</v>
      </c>
      <c r="G18" s="165">
        <f t="shared" si="3"/>
        <v>3108920</v>
      </c>
      <c r="H18" s="246">
        <f t="shared" si="3"/>
        <v>500000</v>
      </c>
      <c r="I18" s="246">
        <f t="shared" si="3"/>
        <v>500000</v>
      </c>
      <c r="J18" s="242">
        <f t="shared" si="3"/>
        <v>0</v>
      </c>
      <c r="K18" s="242">
        <f t="shared" si="3"/>
        <v>0</v>
      </c>
      <c r="L18" s="242">
        <f t="shared" si="3"/>
        <v>0</v>
      </c>
      <c r="M18" s="242">
        <f t="shared" si="3"/>
        <v>0</v>
      </c>
      <c r="N18" s="242">
        <f t="shared" si="3"/>
        <v>0</v>
      </c>
    </row>
    <row r="19" spans="1:14" x14ac:dyDescent="0.25">
      <c r="A19" s="178"/>
      <c r="B19" s="179" t="s">
        <v>21</v>
      </c>
      <c r="C19" s="273">
        <v>20</v>
      </c>
      <c r="D19" s="274">
        <v>5100000</v>
      </c>
      <c r="E19" s="275">
        <v>5100000</v>
      </c>
      <c r="F19" s="276">
        <v>2091080</v>
      </c>
      <c r="G19" s="277">
        <f>E19-F19</f>
        <v>3008920</v>
      </c>
      <c r="H19" s="278">
        <f>SUM(I19:N19)</f>
        <v>500000</v>
      </c>
      <c r="I19" s="278">
        <v>500000</v>
      </c>
      <c r="J19" s="279"/>
      <c r="K19" s="279"/>
      <c r="L19" s="279"/>
      <c r="M19" s="279"/>
      <c r="N19" s="279"/>
    </row>
    <row r="20" spans="1:14" x14ac:dyDescent="0.25">
      <c r="A20" s="178"/>
      <c r="B20" s="179"/>
      <c r="C20" s="280">
        <v>55</v>
      </c>
      <c r="D20" s="274">
        <v>100000</v>
      </c>
      <c r="E20" s="275">
        <v>100000</v>
      </c>
      <c r="F20" s="276"/>
      <c r="G20" s="277">
        <f t="shared" ref="G20:G21" si="4">E20-F20</f>
        <v>100000</v>
      </c>
      <c r="H20" s="278">
        <f t="shared" ref="H20:H21" si="5">SUM(I20:N20)</f>
        <v>0</v>
      </c>
      <c r="I20" s="279"/>
      <c r="J20" s="279"/>
      <c r="K20" s="279"/>
      <c r="L20" s="279"/>
      <c r="M20" s="279"/>
      <c r="N20" s="279"/>
    </row>
    <row r="21" spans="1:14" x14ac:dyDescent="0.25">
      <c r="A21" s="180"/>
      <c r="B21" s="181"/>
      <c r="C21" s="280">
        <v>85</v>
      </c>
      <c r="D21" s="274">
        <v>0</v>
      </c>
      <c r="E21" s="275">
        <v>0</v>
      </c>
      <c r="F21" s="276"/>
      <c r="G21" s="277">
        <f t="shared" si="4"/>
        <v>0</v>
      </c>
      <c r="H21" s="278">
        <f t="shared" si="5"/>
        <v>0</v>
      </c>
      <c r="I21" s="279"/>
      <c r="J21" s="279"/>
      <c r="K21" s="279"/>
      <c r="L21" s="279"/>
      <c r="M21" s="279"/>
      <c r="N21" s="279"/>
    </row>
    <row r="22" spans="1:14" x14ac:dyDescent="0.25">
      <c r="A22" s="179">
        <v>3</v>
      </c>
      <c r="B22" s="182" t="s">
        <v>7</v>
      </c>
      <c r="C22" s="281"/>
      <c r="D22" s="282">
        <f t="shared" ref="D22:N22" si="6">SUM(D23:D23)</f>
        <v>380000</v>
      </c>
      <c r="E22" s="282">
        <f t="shared" si="6"/>
        <v>380000</v>
      </c>
      <c r="F22" s="283">
        <f t="shared" si="6"/>
        <v>297000</v>
      </c>
      <c r="G22" s="284">
        <f t="shared" si="6"/>
        <v>83000</v>
      </c>
      <c r="H22" s="285">
        <f t="shared" si="6"/>
        <v>30000</v>
      </c>
      <c r="I22" s="285">
        <f t="shared" si="6"/>
        <v>30000</v>
      </c>
      <c r="J22" s="286">
        <f t="shared" si="6"/>
        <v>0</v>
      </c>
      <c r="K22" s="286">
        <f t="shared" si="6"/>
        <v>0</v>
      </c>
      <c r="L22" s="286">
        <f t="shared" si="6"/>
        <v>0</v>
      </c>
      <c r="M22" s="286">
        <f t="shared" si="6"/>
        <v>0</v>
      </c>
      <c r="N22" s="286">
        <f t="shared" si="6"/>
        <v>0</v>
      </c>
    </row>
    <row r="23" spans="1:14" x14ac:dyDescent="0.25">
      <c r="A23" s="187"/>
      <c r="B23" s="188" t="s">
        <v>14</v>
      </c>
      <c r="C23" s="287">
        <v>20</v>
      </c>
      <c r="D23" s="274">
        <v>380000</v>
      </c>
      <c r="E23" s="275">
        <v>380000</v>
      </c>
      <c r="F23" s="276">
        <v>297000</v>
      </c>
      <c r="G23" s="277">
        <f>E23-F23</f>
        <v>83000</v>
      </c>
      <c r="H23" s="278">
        <f>SUM(I23:N23)</f>
        <v>30000</v>
      </c>
      <c r="I23" s="278">
        <v>30000</v>
      </c>
      <c r="J23" s="279"/>
      <c r="K23" s="279"/>
      <c r="L23" s="279"/>
      <c r="M23" s="279"/>
      <c r="N23" s="279"/>
    </row>
    <row r="24" spans="1:14" x14ac:dyDescent="0.25">
      <c r="A24" s="190">
        <v>4</v>
      </c>
      <c r="B24" s="191" t="s">
        <v>8</v>
      </c>
      <c r="C24" s="288"/>
      <c r="D24" s="282">
        <f t="shared" ref="D24:N24" si="7">SUM(D25:D25)</f>
        <v>506000</v>
      </c>
      <c r="E24" s="282">
        <f t="shared" si="7"/>
        <v>506000</v>
      </c>
      <c r="F24" s="283">
        <f t="shared" si="7"/>
        <v>396000</v>
      </c>
      <c r="G24" s="284">
        <f t="shared" si="7"/>
        <v>110000</v>
      </c>
      <c r="H24" s="285">
        <f t="shared" si="7"/>
        <v>40000</v>
      </c>
      <c r="I24" s="285">
        <f t="shared" si="7"/>
        <v>40000</v>
      </c>
      <c r="J24" s="286">
        <f t="shared" si="7"/>
        <v>0</v>
      </c>
      <c r="K24" s="286">
        <f t="shared" si="7"/>
        <v>0</v>
      </c>
      <c r="L24" s="286">
        <f t="shared" si="7"/>
        <v>0</v>
      </c>
      <c r="M24" s="286">
        <f t="shared" si="7"/>
        <v>0</v>
      </c>
      <c r="N24" s="286">
        <f t="shared" si="7"/>
        <v>0</v>
      </c>
    </row>
    <row r="25" spans="1:14" x14ac:dyDescent="0.25">
      <c r="A25" s="179"/>
      <c r="B25" s="179" t="s">
        <v>15</v>
      </c>
      <c r="C25" s="289">
        <v>20</v>
      </c>
      <c r="D25" s="274">
        <v>506000</v>
      </c>
      <c r="E25" s="275">
        <v>506000</v>
      </c>
      <c r="F25" s="276">
        <v>396000</v>
      </c>
      <c r="G25" s="277">
        <f>E25-F25</f>
        <v>110000</v>
      </c>
      <c r="H25" s="278">
        <f>SUM(I25:N25)</f>
        <v>40000</v>
      </c>
      <c r="I25" s="278">
        <v>40000</v>
      </c>
      <c r="J25" s="279"/>
      <c r="K25" s="279"/>
      <c r="L25" s="279"/>
      <c r="M25" s="279"/>
      <c r="N25" s="279"/>
    </row>
    <row r="26" spans="1:14" x14ac:dyDescent="0.25">
      <c r="A26" s="194">
        <v>5</v>
      </c>
      <c r="B26" s="191" t="s">
        <v>27</v>
      </c>
      <c r="C26" s="290"/>
      <c r="D26" s="282">
        <f t="shared" ref="D26:N27" si="8">D27</f>
        <v>9002000</v>
      </c>
      <c r="E26" s="282">
        <f t="shared" si="8"/>
        <v>9002000</v>
      </c>
      <c r="F26" s="283">
        <f t="shared" si="8"/>
        <v>4000000</v>
      </c>
      <c r="G26" s="284">
        <f t="shared" si="8"/>
        <v>5002000</v>
      </c>
      <c r="H26" s="285">
        <f t="shared" si="8"/>
        <v>0</v>
      </c>
      <c r="I26" s="285">
        <f t="shared" si="8"/>
        <v>0</v>
      </c>
      <c r="J26" s="286">
        <f t="shared" si="8"/>
        <v>0</v>
      </c>
      <c r="K26" s="286">
        <f t="shared" si="8"/>
        <v>0</v>
      </c>
      <c r="L26" s="286">
        <f t="shared" si="8"/>
        <v>0</v>
      </c>
      <c r="M26" s="286">
        <f t="shared" si="8"/>
        <v>0</v>
      </c>
      <c r="N26" s="286">
        <f t="shared" si="8"/>
        <v>0</v>
      </c>
    </row>
    <row r="27" spans="1:14" x14ac:dyDescent="0.25">
      <c r="A27" s="196"/>
      <c r="B27" s="179" t="s">
        <v>28</v>
      </c>
      <c r="C27" s="291">
        <v>57</v>
      </c>
      <c r="D27" s="274">
        <f t="shared" si="8"/>
        <v>9002000</v>
      </c>
      <c r="E27" s="274">
        <f t="shared" si="8"/>
        <v>9002000</v>
      </c>
      <c r="F27" s="276">
        <f t="shared" si="8"/>
        <v>4000000</v>
      </c>
      <c r="G27" s="277">
        <f>G28</f>
        <v>5002000</v>
      </c>
      <c r="H27" s="278">
        <f t="shared" si="8"/>
        <v>0</v>
      </c>
      <c r="I27" s="278">
        <f t="shared" si="8"/>
        <v>0</v>
      </c>
      <c r="J27" s="279">
        <f t="shared" si="8"/>
        <v>0</v>
      </c>
      <c r="K27" s="279">
        <f t="shared" si="8"/>
        <v>0</v>
      </c>
      <c r="L27" s="279">
        <f t="shared" si="8"/>
        <v>0</v>
      </c>
      <c r="M27" s="279">
        <f t="shared" si="8"/>
        <v>0</v>
      </c>
      <c r="N27" s="279">
        <f t="shared" si="8"/>
        <v>0</v>
      </c>
    </row>
    <row r="28" spans="1:14" x14ac:dyDescent="0.25">
      <c r="A28" s="198"/>
      <c r="B28" s="199" t="s">
        <v>37</v>
      </c>
      <c r="C28" s="292" t="s">
        <v>30</v>
      </c>
      <c r="D28" s="293">
        <v>9002000</v>
      </c>
      <c r="E28" s="275">
        <v>9002000</v>
      </c>
      <c r="F28" s="276">
        <v>4000000</v>
      </c>
      <c r="G28" s="277">
        <f>E28-F28</f>
        <v>5002000</v>
      </c>
      <c r="H28" s="278">
        <f>SUM(I28:N28)</f>
        <v>0</v>
      </c>
      <c r="I28" s="279"/>
      <c r="J28" s="279"/>
      <c r="K28" s="279"/>
      <c r="L28" s="279"/>
      <c r="M28" s="279"/>
      <c r="N28" s="279"/>
    </row>
    <row r="29" spans="1:14" x14ac:dyDescent="0.25">
      <c r="A29" s="190">
        <v>6</v>
      </c>
      <c r="B29" s="191" t="s">
        <v>12</v>
      </c>
      <c r="C29" s="281"/>
      <c r="D29" s="282">
        <f t="shared" ref="D29:N29" si="9">SUM(D30:D30)</f>
        <v>0</v>
      </c>
      <c r="E29" s="282">
        <f t="shared" si="9"/>
        <v>0</v>
      </c>
      <c r="F29" s="283">
        <f t="shared" si="9"/>
        <v>0</v>
      </c>
      <c r="G29" s="284">
        <f t="shared" si="9"/>
        <v>0</v>
      </c>
      <c r="H29" s="285">
        <f t="shared" si="9"/>
        <v>0</v>
      </c>
      <c r="I29" s="285">
        <f t="shared" si="9"/>
        <v>0</v>
      </c>
      <c r="J29" s="286">
        <f t="shared" si="9"/>
        <v>0</v>
      </c>
      <c r="K29" s="286">
        <f t="shared" si="9"/>
        <v>0</v>
      </c>
      <c r="L29" s="286">
        <f t="shared" si="9"/>
        <v>0</v>
      </c>
      <c r="M29" s="286">
        <f t="shared" si="9"/>
        <v>0</v>
      </c>
      <c r="N29" s="286">
        <f t="shared" si="9"/>
        <v>0</v>
      </c>
    </row>
    <row r="30" spans="1:14" x14ac:dyDescent="0.25">
      <c r="A30" s="202"/>
      <c r="B30" s="203" t="s">
        <v>40</v>
      </c>
      <c r="C30" s="287">
        <v>20</v>
      </c>
      <c r="D30" s="274">
        <v>0</v>
      </c>
      <c r="E30" s="275">
        <v>0</v>
      </c>
      <c r="F30" s="276"/>
      <c r="G30" s="277">
        <f>E30-F30</f>
        <v>0</v>
      </c>
      <c r="H30" s="278">
        <f>SUM(I30:N30)</f>
        <v>0</v>
      </c>
      <c r="I30" s="279"/>
      <c r="J30" s="279"/>
      <c r="K30" s="279"/>
      <c r="L30" s="279"/>
      <c r="M30" s="279"/>
      <c r="N30" s="279"/>
    </row>
    <row r="31" spans="1:14" x14ac:dyDescent="0.25">
      <c r="A31" s="196">
        <v>7</v>
      </c>
      <c r="B31" s="182" t="s">
        <v>10</v>
      </c>
      <c r="C31" s="294"/>
      <c r="D31" s="268">
        <f t="shared" ref="D31:N31" si="10">SUM(D32:D33)</f>
        <v>4760000</v>
      </c>
      <c r="E31" s="268">
        <f t="shared" si="10"/>
        <v>4760000</v>
      </c>
      <c r="F31" s="267">
        <f t="shared" si="10"/>
        <v>3604000</v>
      </c>
      <c r="G31" s="295">
        <f t="shared" si="10"/>
        <v>1156000</v>
      </c>
      <c r="H31" s="285">
        <f t="shared" si="10"/>
        <v>1156000</v>
      </c>
      <c r="I31" s="285">
        <f t="shared" si="10"/>
        <v>1156000</v>
      </c>
      <c r="J31" s="286">
        <f t="shared" si="10"/>
        <v>0</v>
      </c>
      <c r="K31" s="286">
        <f t="shared" si="10"/>
        <v>0</v>
      </c>
      <c r="L31" s="286">
        <f t="shared" si="10"/>
        <v>0</v>
      </c>
      <c r="M31" s="286">
        <f t="shared" si="10"/>
        <v>0</v>
      </c>
      <c r="N31" s="286">
        <f t="shared" si="10"/>
        <v>0</v>
      </c>
    </row>
    <row r="32" spans="1:14" x14ac:dyDescent="0.25">
      <c r="A32" s="196"/>
      <c r="B32" s="188" t="s">
        <v>19</v>
      </c>
      <c r="C32" s="296">
        <v>20</v>
      </c>
      <c r="D32" s="274">
        <v>10000</v>
      </c>
      <c r="E32" s="275">
        <v>10000</v>
      </c>
      <c r="F32" s="276">
        <v>10000</v>
      </c>
      <c r="G32" s="277">
        <f>E32-F32</f>
        <v>0</v>
      </c>
      <c r="H32" s="278">
        <f>SUM(I32:N32)</f>
        <v>0</v>
      </c>
      <c r="I32" s="279"/>
      <c r="J32" s="279"/>
      <c r="K32" s="279"/>
      <c r="L32" s="279"/>
      <c r="M32" s="279"/>
      <c r="N32" s="279"/>
    </row>
    <row r="33" spans="1:14" x14ac:dyDescent="0.25">
      <c r="A33" s="196"/>
      <c r="B33" s="179" t="s">
        <v>17</v>
      </c>
      <c r="C33" s="296">
        <v>59</v>
      </c>
      <c r="D33" s="274">
        <v>4750000</v>
      </c>
      <c r="E33" s="275">
        <v>4750000</v>
      </c>
      <c r="F33" s="276">
        <v>3594000</v>
      </c>
      <c r="G33" s="277">
        <f>E33-F33</f>
        <v>1156000</v>
      </c>
      <c r="H33" s="278">
        <f>SUM(I33:N33)</f>
        <v>1156000</v>
      </c>
      <c r="I33" s="279">
        <v>1156000</v>
      </c>
      <c r="J33" s="279"/>
      <c r="K33" s="279"/>
      <c r="L33" s="279"/>
      <c r="M33" s="279"/>
      <c r="N33" s="279"/>
    </row>
    <row r="34" spans="1:14" x14ac:dyDescent="0.25">
      <c r="A34" s="194"/>
      <c r="B34" s="209"/>
      <c r="C34" s="296"/>
      <c r="D34" s="297">
        <f t="shared" ref="D34:N34" si="11">SUM(D35:D39)</f>
        <v>50520000</v>
      </c>
      <c r="E34" s="297">
        <f t="shared" si="11"/>
        <v>50520000</v>
      </c>
      <c r="F34" s="297">
        <f t="shared" si="11"/>
        <v>32596560</v>
      </c>
      <c r="G34" s="297">
        <f t="shared" si="11"/>
        <v>17923440</v>
      </c>
      <c r="H34" s="338">
        <f t="shared" si="11"/>
        <v>4606000</v>
      </c>
      <c r="I34" s="338">
        <f t="shared" si="11"/>
        <v>4606000</v>
      </c>
      <c r="J34" s="338">
        <f t="shared" si="11"/>
        <v>0</v>
      </c>
      <c r="K34" s="338">
        <f t="shared" si="11"/>
        <v>0</v>
      </c>
      <c r="L34" s="338">
        <f t="shared" si="11"/>
        <v>0</v>
      </c>
      <c r="M34" s="338">
        <f t="shared" si="11"/>
        <v>0</v>
      </c>
      <c r="N34" s="342">
        <f t="shared" si="11"/>
        <v>0</v>
      </c>
    </row>
    <row r="35" spans="1:14" x14ac:dyDescent="0.25">
      <c r="A35" s="196"/>
      <c r="B35" s="214"/>
      <c r="C35" s="298">
        <v>10</v>
      </c>
      <c r="D35" s="297">
        <f t="shared" ref="D35:N35" si="12">D14</f>
        <v>25130000</v>
      </c>
      <c r="E35" s="297">
        <f t="shared" si="12"/>
        <v>25130000</v>
      </c>
      <c r="F35" s="297">
        <f t="shared" si="12"/>
        <v>18105000</v>
      </c>
      <c r="G35" s="297">
        <f t="shared" si="12"/>
        <v>7025000</v>
      </c>
      <c r="H35" s="338">
        <f t="shared" si="12"/>
        <v>2200000</v>
      </c>
      <c r="I35" s="338">
        <f t="shared" si="12"/>
        <v>2200000</v>
      </c>
      <c r="J35" s="338">
        <f t="shared" si="12"/>
        <v>0</v>
      </c>
      <c r="K35" s="338">
        <f t="shared" si="12"/>
        <v>0</v>
      </c>
      <c r="L35" s="338">
        <f t="shared" si="12"/>
        <v>0</v>
      </c>
      <c r="M35" s="338">
        <f t="shared" si="12"/>
        <v>0</v>
      </c>
      <c r="N35" s="342">
        <f t="shared" si="12"/>
        <v>0</v>
      </c>
    </row>
    <row r="36" spans="1:14" x14ac:dyDescent="0.25">
      <c r="A36" s="196"/>
      <c r="B36" s="214" t="s">
        <v>24</v>
      </c>
      <c r="C36" s="298">
        <v>20</v>
      </c>
      <c r="D36" s="297">
        <f t="shared" ref="D36:N36" si="13">D15+D19+D23+D25+D30+D32</f>
        <v>11188000</v>
      </c>
      <c r="E36" s="297">
        <f t="shared" si="13"/>
        <v>11188000</v>
      </c>
      <c r="F36" s="297">
        <f t="shared" si="13"/>
        <v>6746460</v>
      </c>
      <c r="G36" s="297">
        <f t="shared" si="13"/>
        <v>4441540</v>
      </c>
      <c r="H36" s="338">
        <f t="shared" si="13"/>
        <v>1220000</v>
      </c>
      <c r="I36" s="338">
        <f t="shared" si="13"/>
        <v>1220000</v>
      </c>
      <c r="J36" s="338">
        <f t="shared" si="13"/>
        <v>0</v>
      </c>
      <c r="K36" s="338">
        <f t="shared" si="13"/>
        <v>0</v>
      </c>
      <c r="L36" s="338">
        <f t="shared" si="13"/>
        <v>0</v>
      </c>
      <c r="M36" s="338">
        <f t="shared" si="13"/>
        <v>0</v>
      </c>
      <c r="N36" s="342">
        <f t="shared" si="13"/>
        <v>0</v>
      </c>
    </row>
    <row r="37" spans="1:14" x14ac:dyDescent="0.25">
      <c r="A37" s="196"/>
      <c r="B37" s="214" t="s">
        <v>39</v>
      </c>
      <c r="C37" s="298">
        <v>55</v>
      </c>
      <c r="D37" s="297">
        <f t="shared" ref="D37:N37" si="14">D20</f>
        <v>100000</v>
      </c>
      <c r="E37" s="297">
        <f t="shared" si="14"/>
        <v>100000</v>
      </c>
      <c r="F37" s="297">
        <f t="shared" si="14"/>
        <v>0</v>
      </c>
      <c r="G37" s="297">
        <f t="shared" si="14"/>
        <v>100000</v>
      </c>
      <c r="H37" s="338">
        <f t="shared" si="14"/>
        <v>0</v>
      </c>
      <c r="I37" s="338">
        <f t="shared" si="14"/>
        <v>0</v>
      </c>
      <c r="J37" s="338">
        <f t="shared" si="14"/>
        <v>0</v>
      </c>
      <c r="K37" s="338">
        <f t="shared" si="14"/>
        <v>0</v>
      </c>
      <c r="L37" s="338">
        <f t="shared" si="14"/>
        <v>0</v>
      </c>
      <c r="M37" s="338">
        <f t="shared" si="14"/>
        <v>0</v>
      </c>
      <c r="N37" s="342">
        <f t="shared" si="14"/>
        <v>0</v>
      </c>
    </row>
    <row r="38" spans="1:14" x14ac:dyDescent="0.25">
      <c r="A38" s="196"/>
      <c r="B38" s="214" t="s">
        <v>38</v>
      </c>
      <c r="C38" s="298">
        <v>57</v>
      </c>
      <c r="D38" s="297">
        <f t="shared" ref="D38:N38" si="15">D27</f>
        <v>9002000</v>
      </c>
      <c r="E38" s="297">
        <f t="shared" si="15"/>
        <v>9002000</v>
      </c>
      <c r="F38" s="297">
        <f t="shared" si="15"/>
        <v>4000000</v>
      </c>
      <c r="G38" s="297">
        <f t="shared" si="15"/>
        <v>5002000</v>
      </c>
      <c r="H38" s="338">
        <f t="shared" si="15"/>
        <v>0</v>
      </c>
      <c r="I38" s="338">
        <f t="shared" si="15"/>
        <v>0</v>
      </c>
      <c r="J38" s="338">
        <f t="shared" si="15"/>
        <v>0</v>
      </c>
      <c r="K38" s="338">
        <f t="shared" si="15"/>
        <v>0</v>
      </c>
      <c r="L38" s="338">
        <f t="shared" si="15"/>
        <v>0</v>
      </c>
      <c r="M38" s="338">
        <f t="shared" si="15"/>
        <v>0</v>
      </c>
      <c r="N38" s="342">
        <f t="shared" si="15"/>
        <v>0</v>
      </c>
    </row>
    <row r="39" spans="1:14" x14ac:dyDescent="0.25">
      <c r="A39" s="196"/>
      <c r="B39" s="214"/>
      <c r="C39" s="298">
        <v>59</v>
      </c>
      <c r="D39" s="297">
        <f t="shared" ref="D39:N39" si="16">D16+D33</f>
        <v>5100000</v>
      </c>
      <c r="E39" s="297">
        <f t="shared" si="16"/>
        <v>5100000</v>
      </c>
      <c r="F39" s="297">
        <f t="shared" si="16"/>
        <v>3745100</v>
      </c>
      <c r="G39" s="297">
        <f t="shared" si="16"/>
        <v>1354900</v>
      </c>
      <c r="H39" s="338">
        <f t="shared" si="16"/>
        <v>1186000</v>
      </c>
      <c r="I39" s="338">
        <f t="shared" si="16"/>
        <v>1186000</v>
      </c>
      <c r="J39" s="338">
        <f t="shared" si="16"/>
        <v>0</v>
      </c>
      <c r="K39" s="338">
        <f t="shared" si="16"/>
        <v>0</v>
      </c>
      <c r="L39" s="338">
        <f t="shared" si="16"/>
        <v>0</v>
      </c>
      <c r="M39" s="338">
        <f t="shared" si="16"/>
        <v>0</v>
      </c>
      <c r="N39" s="342">
        <f t="shared" si="16"/>
        <v>0</v>
      </c>
    </row>
    <row r="40" spans="1:14" x14ac:dyDescent="0.25">
      <c r="A40" s="198"/>
      <c r="B40" s="216"/>
      <c r="C40" s="298">
        <v>85</v>
      </c>
      <c r="D40" s="297">
        <f>D17+D21</f>
        <v>0</v>
      </c>
      <c r="E40" s="297">
        <f t="shared" ref="E40:N40" si="17">E17+E21</f>
        <v>0</v>
      </c>
      <c r="F40" s="297">
        <f t="shared" si="17"/>
        <v>0</v>
      </c>
      <c r="G40" s="297">
        <f t="shared" si="17"/>
        <v>0</v>
      </c>
      <c r="H40" s="338">
        <f t="shared" si="17"/>
        <v>0</v>
      </c>
      <c r="I40" s="338">
        <f t="shared" si="17"/>
        <v>0</v>
      </c>
      <c r="J40" s="338">
        <f t="shared" si="17"/>
        <v>0</v>
      </c>
      <c r="K40" s="338">
        <f t="shared" si="17"/>
        <v>0</v>
      </c>
      <c r="L40" s="338">
        <f t="shared" si="17"/>
        <v>0</v>
      </c>
      <c r="M40" s="338">
        <f t="shared" si="17"/>
        <v>0</v>
      </c>
      <c r="N40" s="342">
        <f t="shared" si="17"/>
        <v>0</v>
      </c>
    </row>
    <row r="41" spans="1:14" x14ac:dyDescent="0.25">
      <c r="A41" s="376" t="s">
        <v>22</v>
      </c>
      <c r="B41" s="376"/>
      <c r="C41" s="299"/>
      <c r="D41" s="299"/>
      <c r="E41" s="299"/>
      <c r="F41" s="299"/>
      <c r="G41" s="299"/>
      <c r="H41" s="300"/>
      <c r="I41" s="279"/>
      <c r="J41" s="279"/>
      <c r="K41" s="279"/>
      <c r="L41" s="279"/>
      <c r="M41" s="279"/>
      <c r="N41" s="279"/>
    </row>
    <row r="42" spans="1:14" x14ac:dyDescent="0.25">
      <c r="A42" s="194">
        <v>1</v>
      </c>
      <c r="B42" s="218" t="s">
        <v>5</v>
      </c>
      <c r="C42" s="301"/>
      <c r="D42" s="177">
        <f t="shared" ref="D42:N42" si="18">D43</f>
        <v>9839000</v>
      </c>
      <c r="E42" s="177">
        <f t="shared" si="18"/>
        <v>9839000</v>
      </c>
      <c r="F42" s="164">
        <f t="shared" si="18"/>
        <v>2491100</v>
      </c>
      <c r="G42" s="165">
        <f t="shared" si="18"/>
        <v>7347900</v>
      </c>
      <c r="H42" s="246">
        <f t="shared" si="18"/>
        <v>44000</v>
      </c>
      <c r="I42" s="246">
        <f t="shared" si="18"/>
        <v>0</v>
      </c>
      <c r="J42" s="242">
        <f t="shared" si="18"/>
        <v>44000</v>
      </c>
      <c r="K42" s="242">
        <f t="shared" si="18"/>
        <v>0</v>
      </c>
      <c r="L42" s="242">
        <f t="shared" si="18"/>
        <v>0</v>
      </c>
      <c r="M42" s="242">
        <f t="shared" si="18"/>
        <v>0</v>
      </c>
      <c r="N42" s="242">
        <f t="shared" si="18"/>
        <v>0</v>
      </c>
    </row>
    <row r="43" spans="1:14" x14ac:dyDescent="0.25">
      <c r="A43" s="220"/>
      <c r="B43" s="221" t="s">
        <v>1</v>
      </c>
      <c r="C43" s="302">
        <v>71</v>
      </c>
      <c r="D43" s="274">
        <v>9839000</v>
      </c>
      <c r="E43" s="275">
        <v>9839000</v>
      </c>
      <c r="F43" s="276">
        <v>2491100</v>
      </c>
      <c r="G43" s="277">
        <f>E43-F43</f>
        <v>7347900</v>
      </c>
      <c r="H43" s="278">
        <f>SUM(I43:N43)</f>
        <v>44000</v>
      </c>
      <c r="I43" s="278"/>
      <c r="J43" s="279">
        <v>44000</v>
      </c>
      <c r="K43" s="279"/>
      <c r="L43" s="279"/>
      <c r="M43" s="279"/>
      <c r="N43" s="279"/>
    </row>
    <row r="44" spans="1:14" x14ac:dyDescent="0.25">
      <c r="A44" s="223">
        <v>2</v>
      </c>
      <c r="B44" s="218" t="s">
        <v>6</v>
      </c>
      <c r="C44" s="301"/>
      <c r="D44" s="177">
        <f>D45+D46+D47</f>
        <v>20075000</v>
      </c>
      <c r="E44" s="177">
        <f>E45+E46+E47</f>
        <v>20075000</v>
      </c>
      <c r="F44" s="164">
        <f>F45+F46+F47</f>
        <v>12504540</v>
      </c>
      <c r="G44" s="165">
        <f>G45+G46+G47</f>
        <v>7570460</v>
      </c>
      <c r="H44" s="246">
        <f>H45+H46+H47</f>
        <v>656759</v>
      </c>
      <c r="I44" s="246">
        <f t="shared" ref="I44:N44" si="19">I45+I46+I47</f>
        <v>452046</v>
      </c>
      <c r="J44" s="246">
        <f t="shared" si="19"/>
        <v>0</v>
      </c>
      <c r="K44" s="246">
        <f t="shared" si="19"/>
        <v>0</v>
      </c>
      <c r="L44" s="242">
        <f t="shared" si="19"/>
        <v>0</v>
      </c>
      <c r="M44" s="242">
        <f t="shared" si="19"/>
        <v>204713</v>
      </c>
      <c r="N44" s="242">
        <f t="shared" si="19"/>
        <v>0</v>
      </c>
    </row>
    <row r="45" spans="1:14" x14ac:dyDescent="0.25">
      <c r="A45" s="224"/>
      <c r="B45" s="179" t="s">
        <v>20</v>
      </c>
      <c r="C45" s="303">
        <v>55</v>
      </c>
      <c r="D45" s="274">
        <v>2500000</v>
      </c>
      <c r="E45" s="275">
        <v>2500000</v>
      </c>
      <c r="F45" s="276">
        <v>1065000</v>
      </c>
      <c r="G45" s="277">
        <f>E45-F45</f>
        <v>1435000</v>
      </c>
      <c r="H45" s="278">
        <f>SUM(I45:N45)</f>
        <v>100000</v>
      </c>
      <c r="I45" s="304">
        <v>100000</v>
      </c>
      <c r="J45" s="304"/>
      <c r="K45" s="279"/>
      <c r="L45" s="279"/>
      <c r="M45" s="279"/>
      <c r="N45" s="279"/>
    </row>
    <row r="46" spans="1:14" x14ac:dyDescent="0.25">
      <c r="A46" s="224"/>
      <c r="B46" s="188" t="s">
        <v>13</v>
      </c>
      <c r="C46" s="303">
        <v>58</v>
      </c>
      <c r="D46" s="274">
        <v>22157000</v>
      </c>
      <c r="E46" s="275">
        <v>22157000</v>
      </c>
      <c r="F46" s="276">
        <v>11439540</v>
      </c>
      <c r="G46" s="277">
        <f>E46-F46</f>
        <v>10717460</v>
      </c>
      <c r="H46" s="278">
        <f t="shared" ref="H46:H47" si="20">SUM(I46:N46)</f>
        <v>556759</v>
      </c>
      <c r="I46" s="278">
        <v>352046</v>
      </c>
      <c r="J46" s="279"/>
      <c r="K46" s="279"/>
      <c r="L46" s="279"/>
      <c r="M46" s="279">
        <v>204713</v>
      </c>
      <c r="N46" s="279"/>
    </row>
    <row r="47" spans="1:14" x14ac:dyDescent="0.25">
      <c r="A47" s="220"/>
      <c r="B47" s="203"/>
      <c r="C47" s="302">
        <v>85</v>
      </c>
      <c r="D47" s="305">
        <v>-4582000</v>
      </c>
      <c r="E47" s="305">
        <v>-4582000</v>
      </c>
      <c r="F47" s="306"/>
      <c r="G47" s="277">
        <f>E47-F47</f>
        <v>-4582000</v>
      </c>
      <c r="H47" s="278">
        <f t="shared" si="20"/>
        <v>0</v>
      </c>
      <c r="I47" s="278"/>
      <c r="J47" s="279"/>
      <c r="K47" s="279"/>
      <c r="L47" s="279"/>
      <c r="M47" s="279"/>
      <c r="N47" s="279"/>
    </row>
    <row r="48" spans="1:14" x14ac:dyDescent="0.25">
      <c r="A48" s="179">
        <v>3</v>
      </c>
      <c r="B48" s="182" t="s">
        <v>7</v>
      </c>
      <c r="C48" s="281"/>
      <c r="D48" s="268">
        <f t="shared" ref="D48:N50" si="21">D49</f>
        <v>26000</v>
      </c>
      <c r="E48" s="268">
        <f t="shared" si="21"/>
        <v>26000</v>
      </c>
      <c r="F48" s="267">
        <f t="shared" si="21"/>
        <v>0</v>
      </c>
      <c r="G48" s="284">
        <f t="shared" si="21"/>
        <v>26000</v>
      </c>
      <c r="H48" s="285">
        <f t="shared" si="21"/>
        <v>0</v>
      </c>
      <c r="I48" s="285">
        <f t="shared" si="21"/>
        <v>0</v>
      </c>
      <c r="J48" s="286">
        <f t="shared" si="21"/>
        <v>0</v>
      </c>
      <c r="K48" s="286">
        <f t="shared" si="21"/>
        <v>0</v>
      </c>
      <c r="L48" s="286">
        <f t="shared" si="21"/>
        <v>0</v>
      </c>
      <c r="M48" s="286">
        <f t="shared" si="21"/>
        <v>0</v>
      </c>
      <c r="N48" s="286">
        <f t="shared" si="21"/>
        <v>0</v>
      </c>
    </row>
    <row r="49" spans="1:14" x14ac:dyDescent="0.25">
      <c r="A49" s="226"/>
      <c r="B49" s="203" t="s">
        <v>14</v>
      </c>
      <c r="C49" s="287">
        <v>71</v>
      </c>
      <c r="D49" s="274">
        <v>26000</v>
      </c>
      <c r="E49" s="275">
        <v>26000</v>
      </c>
      <c r="F49" s="276"/>
      <c r="G49" s="277">
        <f>E49-F49</f>
        <v>26000</v>
      </c>
      <c r="H49" s="278">
        <f>SUM(I49:N49)</f>
        <v>0</v>
      </c>
      <c r="I49" s="279"/>
      <c r="J49" s="279"/>
      <c r="K49" s="279"/>
      <c r="L49" s="279"/>
      <c r="M49" s="279"/>
      <c r="N49" s="279"/>
    </row>
    <row r="50" spans="1:14" x14ac:dyDescent="0.25">
      <c r="A50" s="190">
        <v>4</v>
      </c>
      <c r="B50" s="191" t="s">
        <v>8</v>
      </c>
      <c r="C50" s="307"/>
      <c r="D50" s="282">
        <f t="shared" si="21"/>
        <v>309000</v>
      </c>
      <c r="E50" s="282">
        <f t="shared" si="21"/>
        <v>309000</v>
      </c>
      <c r="F50" s="283">
        <f t="shared" si="21"/>
        <v>101300</v>
      </c>
      <c r="G50" s="284">
        <f t="shared" si="21"/>
        <v>207700</v>
      </c>
      <c r="H50" s="285">
        <f t="shared" si="21"/>
        <v>0</v>
      </c>
      <c r="I50" s="285">
        <f t="shared" si="21"/>
        <v>0</v>
      </c>
      <c r="J50" s="286">
        <f t="shared" si="21"/>
        <v>0</v>
      </c>
      <c r="K50" s="286">
        <f t="shared" si="21"/>
        <v>0</v>
      </c>
      <c r="L50" s="286">
        <f t="shared" si="21"/>
        <v>0</v>
      </c>
      <c r="M50" s="286">
        <f t="shared" si="21"/>
        <v>0</v>
      </c>
      <c r="N50" s="286">
        <f t="shared" si="21"/>
        <v>0</v>
      </c>
    </row>
    <row r="51" spans="1:14" x14ac:dyDescent="0.25">
      <c r="A51" s="226"/>
      <c r="B51" s="181" t="s">
        <v>15</v>
      </c>
      <c r="C51" s="287">
        <v>71</v>
      </c>
      <c r="D51" s="274">
        <v>309000</v>
      </c>
      <c r="E51" s="275">
        <v>309000</v>
      </c>
      <c r="F51" s="276">
        <v>101300</v>
      </c>
      <c r="G51" s="277">
        <f>E51-F51</f>
        <v>207700</v>
      </c>
      <c r="H51" s="278">
        <f>SUM(I51:N51)</f>
        <v>0</v>
      </c>
      <c r="I51" s="279"/>
      <c r="J51" s="279"/>
      <c r="K51" s="279"/>
      <c r="L51" s="279"/>
      <c r="M51" s="279"/>
      <c r="N51" s="279"/>
    </row>
    <row r="52" spans="1:14" x14ac:dyDescent="0.25">
      <c r="A52" s="194">
        <v>5</v>
      </c>
      <c r="B52" s="191" t="s">
        <v>11</v>
      </c>
      <c r="C52" s="290"/>
      <c r="D52" s="282">
        <f t="shared" ref="D52:N52" si="22">D53</f>
        <v>500000</v>
      </c>
      <c r="E52" s="282">
        <f t="shared" si="22"/>
        <v>500000</v>
      </c>
      <c r="F52" s="283">
        <f t="shared" si="22"/>
        <v>31000</v>
      </c>
      <c r="G52" s="284">
        <f t="shared" si="22"/>
        <v>469000</v>
      </c>
      <c r="H52" s="285">
        <f t="shared" si="22"/>
        <v>18000</v>
      </c>
      <c r="I52" s="285">
        <f t="shared" si="22"/>
        <v>0</v>
      </c>
      <c r="J52" s="286">
        <f t="shared" si="22"/>
        <v>0</v>
      </c>
      <c r="K52" s="286">
        <f t="shared" si="22"/>
        <v>0</v>
      </c>
      <c r="L52" s="286">
        <f t="shared" si="22"/>
        <v>0</v>
      </c>
      <c r="M52" s="286">
        <f t="shared" si="22"/>
        <v>0</v>
      </c>
      <c r="N52" s="286">
        <f t="shared" si="22"/>
        <v>18000</v>
      </c>
    </row>
    <row r="53" spans="1:14" x14ac:dyDescent="0.25">
      <c r="A53" s="220"/>
      <c r="B53" s="181" t="s">
        <v>29</v>
      </c>
      <c r="C53" s="287">
        <v>71</v>
      </c>
      <c r="D53" s="274">
        <v>500000</v>
      </c>
      <c r="E53" s="275">
        <v>500000</v>
      </c>
      <c r="F53" s="276">
        <v>31000</v>
      </c>
      <c r="G53" s="277">
        <f>E53-F53</f>
        <v>469000</v>
      </c>
      <c r="H53" s="278">
        <f>SUM(I53:N53)</f>
        <v>18000</v>
      </c>
      <c r="I53" s="279"/>
      <c r="J53" s="279"/>
      <c r="K53" s="279"/>
      <c r="L53" s="279"/>
      <c r="M53" s="279"/>
      <c r="N53" s="279">
        <v>18000</v>
      </c>
    </row>
    <row r="54" spans="1:14" x14ac:dyDescent="0.25">
      <c r="A54" s="179">
        <v>6</v>
      </c>
      <c r="B54" s="182" t="s">
        <v>9</v>
      </c>
      <c r="C54" s="308"/>
      <c r="D54" s="282">
        <f t="shared" ref="D54:N54" si="23">D55</f>
        <v>250000</v>
      </c>
      <c r="E54" s="282">
        <f t="shared" si="23"/>
        <v>250000</v>
      </c>
      <c r="F54" s="283">
        <f t="shared" si="23"/>
        <v>250000</v>
      </c>
      <c r="G54" s="284">
        <f t="shared" si="23"/>
        <v>0</v>
      </c>
      <c r="H54" s="285">
        <f t="shared" si="23"/>
        <v>0</v>
      </c>
      <c r="I54" s="285">
        <f t="shared" si="23"/>
        <v>0</v>
      </c>
      <c r="J54" s="286">
        <f t="shared" si="23"/>
        <v>0</v>
      </c>
      <c r="K54" s="286">
        <f t="shared" si="23"/>
        <v>0</v>
      </c>
      <c r="L54" s="286">
        <f t="shared" si="23"/>
        <v>0</v>
      </c>
      <c r="M54" s="286">
        <f t="shared" si="23"/>
        <v>0</v>
      </c>
      <c r="N54" s="286">
        <f t="shared" si="23"/>
        <v>0</v>
      </c>
    </row>
    <row r="55" spans="1:14" x14ac:dyDescent="0.25">
      <c r="A55" s="181"/>
      <c r="B55" s="181" t="s">
        <v>18</v>
      </c>
      <c r="C55" s="296">
        <v>71</v>
      </c>
      <c r="D55" s="274">
        <v>250000</v>
      </c>
      <c r="E55" s="275">
        <v>250000</v>
      </c>
      <c r="F55" s="276">
        <v>250000</v>
      </c>
      <c r="G55" s="277">
        <f>E55-F55</f>
        <v>0</v>
      </c>
      <c r="H55" s="278">
        <f>SUM(I55:N55)</f>
        <v>0</v>
      </c>
      <c r="I55" s="279"/>
      <c r="J55" s="279"/>
      <c r="K55" s="279"/>
      <c r="L55" s="279"/>
      <c r="M55" s="279"/>
      <c r="N55" s="279"/>
    </row>
    <row r="56" spans="1:14" x14ac:dyDescent="0.25">
      <c r="A56" s="194">
        <v>7</v>
      </c>
      <c r="B56" s="191" t="s">
        <v>12</v>
      </c>
      <c r="C56" s="308"/>
      <c r="D56" s="282">
        <f>D57+D58</f>
        <v>3832500</v>
      </c>
      <c r="E56" s="282">
        <f t="shared" ref="E56:N56" si="24">E57+E58</f>
        <v>3832500</v>
      </c>
      <c r="F56" s="283">
        <f t="shared" si="24"/>
        <v>370669</v>
      </c>
      <c r="G56" s="284">
        <f t="shared" si="24"/>
        <v>3461831</v>
      </c>
      <c r="H56" s="285">
        <f t="shared" si="24"/>
        <v>0</v>
      </c>
      <c r="I56" s="285">
        <f t="shared" si="24"/>
        <v>0</v>
      </c>
      <c r="J56" s="286">
        <f t="shared" si="24"/>
        <v>0</v>
      </c>
      <c r="K56" s="286">
        <f t="shared" si="24"/>
        <v>0</v>
      </c>
      <c r="L56" s="286">
        <f t="shared" si="24"/>
        <v>0</v>
      </c>
      <c r="M56" s="286">
        <f t="shared" si="24"/>
        <v>0</v>
      </c>
      <c r="N56" s="286">
        <f t="shared" si="24"/>
        <v>0</v>
      </c>
    </row>
    <row r="57" spans="1:14" x14ac:dyDescent="0.25">
      <c r="A57" s="196"/>
      <c r="B57" s="188"/>
      <c r="C57" s="309">
        <v>58</v>
      </c>
      <c r="D57" s="310">
        <v>3817500</v>
      </c>
      <c r="E57" s="275">
        <v>3817500</v>
      </c>
      <c r="F57" s="276">
        <v>370669</v>
      </c>
      <c r="G57" s="277">
        <f>E57-F57</f>
        <v>3446831</v>
      </c>
      <c r="H57" s="278">
        <f>SUM(I57:N57)</f>
        <v>0</v>
      </c>
      <c r="I57" s="279"/>
      <c r="J57" s="304"/>
      <c r="K57" s="279"/>
      <c r="L57" s="279"/>
      <c r="M57" s="279"/>
      <c r="N57" s="279"/>
    </row>
    <row r="58" spans="1:14" x14ac:dyDescent="0.25">
      <c r="A58" s="196"/>
      <c r="B58" s="203" t="s">
        <v>16</v>
      </c>
      <c r="C58" s="309">
        <v>71</v>
      </c>
      <c r="D58" s="310">
        <v>15000</v>
      </c>
      <c r="E58" s="275">
        <v>15000</v>
      </c>
      <c r="F58" s="276"/>
      <c r="G58" s="277">
        <f>E58-F58</f>
        <v>15000</v>
      </c>
      <c r="H58" s="278">
        <f>SUM(I58:N58)</f>
        <v>0</v>
      </c>
      <c r="I58" s="279"/>
      <c r="J58" s="279"/>
      <c r="K58" s="279"/>
      <c r="L58" s="279"/>
      <c r="M58" s="279"/>
      <c r="N58" s="279"/>
    </row>
    <row r="59" spans="1:14" x14ac:dyDescent="0.25">
      <c r="A59" s="190">
        <v>8</v>
      </c>
      <c r="B59" s="271" t="s">
        <v>35</v>
      </c>
      <c r="C59" s="308"/>
      <c r="D59" s="282">
        <f>D60+D61+D62</f>
        <v>195071000</v>
      </c>
      <c r="E59" s="282">
        <f>E60+E61+E62</f>
        <v>195071000</v>
      </c>
      <c r="F59" s="283">
        <f>F60+F61+F62</f>
        <v>90636969</v>
      </c>
      <c r="G59" s="284">
        <f>G60+G61+G62</f>
        <v>104434031</v>
      </c>
      <c r="H59" s="285">
        <f>H60+H61+H62</f>
        <v>1033128</v>
      </c>
      <c r="I59" s="285">
        <f t="shared" ref="I59:N59" si="25">I60+I61+I62</f>
        <v>0</v>
      </c>
      <c r="J59" s="285">
        <f t="shared" si="25"/>
        <v>0</v>
      </c>
      <c r="K59" s="285">
        <f t="shared" si="25"/>
        <v>0</v>
      </c>
      <c r="L59" s="286">
        <f t="shared" si="25"/>
        <v>0</v>
      </c>
      <c r="M59" s="286">
        <f t="shared" si="25"/>
        <v>1033128</v>
      </c>
      <c r="N59" s="286">
        <f t="shared" si="25"/>
        <v>0</v>
      </c>
    </row>
    <row r="60" spans="1:14" x14ac:dyDescent="0.25">
      <c r="A60" s="179"/>
      <c r="B60" s="214" t="s">
        <v>36</v>
      </c>
      <c r="C60" s="296">
        <v>58</v>
      </c>
      <c r="D60" s="274">
        <v>144052000</v>
      </c>
      <c r="E60" s="275">
        <v>144052000</v>
      </c>
      <c r="F60" s="276">
        <v>62429215</v>
      </c>
      <c r="G60" s="277">
        <f>E60-F60</f>
        <v>81622785</v>
      </c>
      <c r="H60" s="278">
        <f>SUM(I60:N60)</f>
        <v>0</v>
      </c>
      <c r="I60" s="279"/>
      <c r="J60" s="279"/>
      <c r="K60" s="279"/>
      <c r="L60" s="279"/>
      <c r="M60" s="279">
        <v>0</v>
      </c>
      <c r="N60" s="279"/>
    </row>
    <row r="61" spans="1:14" x14ac:dyDescent="0.25">
      <c r="A61" s="179"/>
      <c r="B61" s="214"/>
      <c r="C61" s="296">
        <v>71</v>
      </c>
      <c r="D61" s="274">
        <v>67134000</v>
      </c>
      <c r="E61" s="275">
        <v>67134000</v>
      </c>
      <c r="F61" s="276">
        <v>28207754</v>
      </c>
      <c r="G61" s="277">
        <f>E61-F61</f>
        <v>38926246</v>
      </c>
      <c r="H61" s="278">
        <f t="shared" ref="H61:H62" si="26">SUM(I61:N61)</f>
        <v>1033128</v>
      </c>
      <c r="I61" s="278"/>
      <c r="J61" s="279"/>
      <c r="K61" s="279"/>
      <c r="L61" s="279"/>
      <c r="M61" s="279">
        <v>1033128</v>
      </c>
      <c r="N61" s="279"/>
    </row>
    <row r="62" spans="1:14" x14ac:dyDescent="0.25">
      <c r="A62" s="181"/>
      <c r="B62" s="214"/>
      <c r="C62" s="296">
        <v>85</v>
      </c>
      <c r="D62" s="274">
        <v>-16115000</v>
      </c>
      <c r="E62" s="274">
        <v>-16115000</v>
      </c>
      <c r="F62" s="276"/>
      <c r="G62" s="277">
        <f>E62-F62</f>
        <v>-16115000</v>
      </c>
      <c r="H62" s="278">
        <f t="shared" si="26"/>
        <v>0</v>
      </c>
      <c r="I62" s="278"/>
      <c r="J62" s="279"/>
      <c r="K62" s="279"/>
      <c r="L62" s="279"/>
      <c r="M62" s="279"/>
      <c r="N62" s="279"/>
    </row>
    <row r="63" spans="1:14" x14ac:dyDescent="0.25">
      <c r="A63" s="196"/>
      <c r="B63" s="209" t="s">
        <v>24</v>
      </c>
      <c r="C63" s="296"/>
      <c r="D63" s="297">
        <f t="shared" ref="D63:N63" si="27">SUM(D64:D66)</f>
        <v>250599500</v>
      </c>
      <c r="E63" s="297">
        <f t="shared" si="27"/>
        <v>250599500</v>
      </c>
      <c r="F63" s="297">
        <f t="shared" si="27"/>
        <v>106385578</v>
      </c>
      <c r="G63" s="297">
        <f t="shared" si="27"/>
        <v>144213922</v>
      </c>
      <c r="H63" s="338">
        <f t="shared" si="27"/>
        <v>1751887</v>
      </c>
      <c r="I63" s="338">
        <f t="shared" si="27"/>
        <v>452046</v>
      </c>
      <c r="J63" s="338">
        <f t="shared" si="27"/>
        <v>44000</v>
      </c>
      <c r="K63" s="338">
        <f t="shared" si="27"/>
        <v>0</v>
      </c>
      <c r="L63" s="338">
        <f t="shared" si="27"/>
        <v>0</v>
      </c>
      <c r="M63" s="338">
        <f t="shared" si="27"/>
        <v>1237841</v>
      </c>
      <c r="N63" s="342">
        <f t="shared" si="27"/>
        <v>18000</v>
      </c>
    </row>
    <row r="64" spans="1:14" x14ac:dyDescent="0.25">
      <c r="A64" s="196"/>
      <c r="B64" s="214" t="s">
        <v>25</v>
      </c>
      <c r="C64" s="298">
        <v>55</v>
      </c>
      <c r="D64" s="297">
        <f>D45</f>
        <v>2500000</v>
      </c>
      <c r="E64" s="297">
        <f t="shared" ref="E64:N64" si="28">E45</f>
        <v>2500000</v>
      </c>
      <c r="F64" s="297">
        <f t="shared" si="28"/>
        <v>1065000</v>
      </c>
      <c r="G64" s="297">
        <f t="shared" si="28"/>
        <v>1435000</v>
      </c>
      <c r="H64" s="338">
        <f t="shared" si="28"/>
        <v>100000</v>
      </c>
      <c r="I64" s="338">
        <f t="shared" si="28"/>
        <v>100000</v>
      </c>
      <c r="J64" s="338">
        <f t="shared" si="28"/>
        <v>0</v>
      </c>
      <c r="K64" s="338">
        <f t="shared" si="28"/>
        <v>0</v>
      </c>
      <c r="L64" s="338">
        <f t="shared" si="28"/>
        <v>0</v>
      </c>
      <c r="M64" s="338">
        <f t="shared" si="28"/>
        <v>0</v>
      </c>
      <c r="N64" s="342">
        <f t="shared" si="28"/>
        <v>0</v>
      </c>
    </row>
    <row r="65" spans="1:14" x14ac:dyDescent="0.25">
      <c r="A65" s="196"/>
      <c r="B65" s="214" t="s">
        <v>26</v>
      </c>
      <c r="C65" s="311">
        <v>58</v>
      </c>
      <c r="D65" s="312">
        <f>D46+D60+D57</f>
        <v>170026500</v>
      </c>
      <c r="E65" s="312">
        <f t="shared" ref="E65:N65" si="29">E46+E60+E57</f>
        <v>170026500</v>
      </c>
      <c r="F65" s="312">
        <f t="shared" si="29"/>
        <v>74239424</v>
      </c>
      <c r="G65" s="312">
        <f t="shared" si="29"/>
        <v>95787076</v>
      </c>
      <c r="H65" s="339">
        <f t="shared" si="29"/>
        <v>556759</v>
      </c>
      <c r="I65" s="339">
        <f t="shared" si="29"/>
        <v>352046</v>
      </c>
      <c r="J65" s="339">
        <f t="shared" si="29"/>
        <v>0</v>
      </c>
      <c r="K65" s="339">
        <f t="shared" si="29"/>
        <v>0</v>
      </c>
      <c r="L65" s="339">
        <f t="shared" si="29"/>
        <v>0</v>
      </c>
      <c r="M65" s="339">
        <f t="shared" si="29"/>
        <v>204713</v>
      </c>
      <c r="N65" s="342">
        <f t="shared" si="29"/>
        <v>0</v>
      </c>
    </row>
    <row r="66" spans="1:14" x14ac:dyDescent="0.25">
      <c r="A66" s="224"/>
      <c r="B66" s="173"/>
      <c r="C66" s="311">
        <v>71</v>
      </c>
      <c r="D66" s="312">
        <f>D43+D49+D51+D53+D55+D58+D61</f>
        <v>78073000</v>
      </c>
      <c r="E66" s="312">
        <f t="shared" ref="E66:N66" si="30">E43+E49+E51+E53+E55+E58+E61</f>
        <v>78073000</v>
      </c>
      <c r="F66" s="312">
        <f t="shared" si="30"/>
        <v>31081154</v>
      </c>
      <c r="G66" s="312">
        <f t="shared" si="30"/>
        <v>46991846</v>
      </c>
      <c r="H66" s="339">
        <f t="shared" si="30"/>
        <v>1095128</v>
      </c>
      <c r="I66" s="339">
        <f t="shared" si="30"/>
        <v>0</v>
      </c>
      <c r="J66" s="339">
        <f t="shared" si="30"/>
        <v>44000</v>
      </c>
      <c r="K66" s="339">
        <f t="shared" si="30"/>
        <v>0</v>
      </c>
      <c r="L66" s="339">
        <f t="shared" si="30"/>
        <v>0</v>
      </c>
      <c r="M66" s="339">
        <f t="shared" si="30"/>
        <v>1033128</v>
      </c>
      <c r="N66" s="342">
        <f t="shared" si="30"/>
        <v>18000</v>
      </c>
    </row>
    <row r="67" spans="1:14" x14ac:dyDescent="0.25">
      <c r="A67" s="224"/>
      <c r="B67" s="173"/>
      <c r="C67" s="311">
        <v>85</v>
      </c>
      <c r="D67" s="312">
        <f>D47+D62</f>
        <v>-20697000</v>
      </c>
      <c r="E67" s="312">
        <f t="shared" ref="E67:N67" si="31">E47+E62</f>
        <v>-20697000</v>
      </c>
      <c r="F67" s="312">
        <f t="shared" si="31"/>
        <v>0</v>
      </c>
      <c r="G67" s="312">
        <f t="shared" si="31"/>
        <v>-20697000</v>
      </c>
      <c r="H67" s="339">
        <f t="shared" si="31"/>
        <v>0</v>
      </c>
      <c r="I67" s="339">
        <f t="shared" si="31"/>
        <v>0</v>
      </c>
      <c r="J67" s="339">
        <f t="shared" si="31"/>
        <v>0</v>
      </c>
      <c r="K67" s="339">
        <f t="shared" si="31"/>
        <v>0</v>
      </c>
      <c r="L67" s="339">
        <f t="shared" si="31"/>
        <v>0</v>
      </c>
      <c r="M67" s="339">
        <f t="shared" si="31"/>
        <v>0</v>
      </c>
      <c r="N67" s="342">
        <f t="shared" si="31"/>
        <v>0</v>
      </c>
    </row>
    <row r="68" spans="1:14" x14ac:dyDescent="0.25">
      <c r="A68" s="194"/>
      <c r="B68" s="209"/>
      <c r="C68" s="296"/>
      <c r="D68" s="313">
        <f t="shared" ref="D68:F68" si="32">SUM(D69:D76)</f>
        <v>301119500</v>
      </c>
      <c r="E68" s="313">
        <f t="shared" ref="E68" si="33">SUM(E69:E76)</f>
        <v>301119500</v>
      </c>
      <c r="F68" s="314">
        <f t="shared" si="32"/>
        <v>138982138</v>
      </c>
      <c r="G68" s="315">
        <f t="shared" ref="G68:N68" si="34">SUM(G69:G76)</f>
        <v>162137362</v>
      </c>
      <c r="H68" s="316">
        <f t="shared" si="34"/>
        <v>6357887</v>
      </c>
      <c r="I68" s="316">
        <f t="shared" si="34"/>
        <v>5058046</v>
      </c>
      <c r="J68" s="316">
        <f t="shared" si="34"/>
        <v>44000</v>
      </c>
      <c r="K68" s="316">
        <f t="shared" si="34"/>
        <v>0</v>
      </c>
      <c r="L68" s="316">
        <f t="shared" si="34"/>
        <v>0</v>
      </c>
      <c r="M68" s="316">
        <f t="shared" si="34"/>
        <v>1237841</v>
      </c>
      <c r="N68" s="343">
        <f t="shared" si="34"/>
        <v>18000</v>
      </c>
    </row>
    <row r="69" spans="1:14" x14ac:dyDescent="0.25">
      <c r="A69" s="196"/>
      <c r="B69" s="214" t="s">
        <v>24</v>
      </c>
      <c r="C69" s="273">
        <v>10</v>
      </c>
      <c r="D69" s="313">
        <f t="shared" ref="D69:N70" si="35">D35</f>
        <v>25130000</v>
      </c>
      <c r="E69" s="313">
        <f t="shared" si="35"/>
        <v>25130000</v>
      </c>
      <c r="F69" s="314">
        <f t="shared" si="35"/>
        <v>18105000</v>
      </c>
      <c r="G69" s="315">
        <f t="shared" si="35"/>
        <v>7025000</v>
      </c>
      <c r="H69" s="316">
        <f t="shared" si="35"/>
        <v>2200000</v>
      </c>
      <c r="I69" s="316">
        <f t="shared" si="35"/>
        <v>2200000</v>
      </c>
      <c r="J69" s="316">
        <f t="shared" si="35"/>
        <v>0</v>
      </c>
      <c r="K69" s="316">
        <f t="shared" si="35"/>
        <v>0</v>
      </c>
      <c r="L69" s="316">
        <f t="shared" si="35"/>
        <v>0</v>
      </c>
      <c r="M69" s="316">
        <f t="shared" si="35"/>
        <v>0</v>
      </c>
      <c r="N69" s="343">
        <f t="shared" si="35"/>
        <v>0</v>
      </c>
    </row>
    <row r="70" spans="1:14" x14ac:dyDescent="0.25">
      <c r="A70" s="196"/>
      <c r="B70" s="214" t="s">
        <v>31</v>
      </c>
      <c r="C70" s="273">
        <v>20</v>
      </c>
      <c r="D70" s="313">
        <f t="shared" si="35"/>
        <v>11188000</v>
      </c>
      <c r="E70" s="313">
        <f t="shared" si="35"/>
        <v>11188000</v>
      </c>
      <c r="F70" s="314">
        <f t="shared" si="35"/>
        <v>6746460</v>
      </c>
      <c r="G70" s="315">
        <f t="shared" si="35"/>
        <v>4441540</v>
      </c>
      <c r="H70" s="316">
        <f t="shared" si="35"/>
        <v>1220000</v>
      </c>
      <c r="I70" s="316">
        <f t="shared" si="35"/>
        <v>1220000</v>
      </c>
      <c r="J70" s="316">
        <f t="shared" si="35"/>
        <v>0</v>
      </c>
      <c r="K70" s="316">
        <f t="shared" si="35"/>
        <v>0</v>
      </c>
      <c r="L70" s="316">
        <f t="shared" si="35"/>
        <v>0</v>
      </c>
      <c r="M70" s="316">
        <f t="shared" si="35"/>
        <v>0</v>
      </c>
      <c r="N70" s="343">
        <f t="shared" si="35"/>
        <v>0</v>
      </c>
    </row>
    <row r="71" spans="1:14" x14ac:dyDescent="0.25">
      <c r="A71" s="224"/>
      <c r="B71" s="214" t="s">
        <v>32</v>
      </c>
      <c r="C71" s="273">
        <v>55</v>
      </c>
      <c r="D71" s="313">
        <f t="shared" ref="D71:N71" si="36">D37+D64</f>
        <v>2600000</v>
      </c>
      <c r="E71" s="313">
        <f t="shared" si="36"/>
        <v>2600000</v>
      </c>
      <c r="F71" s="314">
        <f t="shared" si="36"/>
        <v>1065000</v>
      </c>
      <c r="G71" s="315">
        <f t="shared" si="36"/>
        <v>1535000</v>
      </c>
      <c r="H71" s="316">
        <f t="shared" si="36"/>
        <v>100000</v>
      </c>
      <c r="I71" s="316">
        <f t="shared" si="36"/>
        <v>100000</v>
      </c>
      <c r="J71" s="316">
        <f t="shared" si="36"/>
        <v>0</v>
      </c>
      <c r="K71" s="316">
        <f t="shared" si="36"/>
        <v>0</v>
      </c>
      <c r="L71" s="316">
        <f t="shared" si="36"/>
        <v>0</v>
      </c>
      <c r="M71" s="316">
        <f t="shared" si="36"/>
        <v>0</v>
      </c>
      <c r="N71" s="343">
        <f t="shared" si="36"/>
        <v>0</v>
      </c>
    </row>
    <row r="72" spans="1:14" x14ac:dyDescent="0.25">
      <c r="A72" s="224"/>
      <c r="B72" s="214" t="s">
        <v>33</v>
      </c>
      <c r="C72" s="273">
        <v>57</v>
      </c>
      <c r="D72" s="313">
        <f t="shared" ref="D72:N72" si="37">D38</f>
        <v>9002000</v>
      </c>
      <c r="E72" s="313">
        <f t="shared" si="37"/>
        <v>9002000</v>
      </c>
      <c r="F72" s="314">
        <f t="shared" si="37"/>
        <v>4000000</v>
      </c>
      <c r="G72" s="315">
        <f t="shared" si="37"/>
        <v>5002000</v>
      </c>
      <c r="H72" s="316">
        <f t="shared" si="37"/>
        <v>0</v>
      </c>
      <c r="I72" s="316">
        <f t="shared" si="37"/>
        <v>0</v>
      </c>
      <c r="J72" s="316">
        <f t="shared" si="37"/>
        <v>0</v>
      </c>
      <c r="K72" s="316">
        <f t="shared" si="37"/>
        <v>0</v>
      </c>
      <c r="L72" s="316">
        <f t="shared" si="37"/>
        <v>0</v>
      </c>
      <c r="M72" s="316">
        <f t="shared" si="37"/>
        <v>0</v>
      </c>
      <c r="N72" s="343">
        <f t="shared" si="37"/>
        <v>0</v>
      </c>
    </row>
    <row r="73" spans="1:14" x14ac:dyDescent="0.25">
      <c r="A73" s="196"/>
      <c r="B73" s="214"/>
      <c r="C73" s="273">
        <v>58</v>
      </c>
      <c r="D73" s="313">
        <f t="shared" ref="D73:N73" si="38">D65</f>
        <v>170026500</v>
      </c>
      <c r="E73" s="313">
        <f t="shared" si="38"/>
        <v>170026500</v>
      </c>
      <c r="F73" s="314">
        <f t="shared" si="38"/>
        <v>74239424</v>
      </c>
      <c r="G73" s="315">
        <f t="shared" si="38"/>
        <v>95787076</v>
      </c>
      <c r="H73" s="316">
        <f t="shared" si="38"/>
        <v>556759</v>
      </c>
      <c r="I73" s="316">
        <f t="shared" si="38"/>
        <v>352046</v>
      </c>
      <c r="J73" s="316">
        <f t="shared" si="38"/>
        <v>0</v>
      </c>
      <c r="K73" s="316">
        <f t="shared" si="38"/>
        <v>0</v>
      </c>
      <c r="L73" s="316">
        <f t="shared" si="38"/>
        <v>0</v>
      </c>
      <c r="M73" s="316">
        <f t="shared" si="38"/>
        <v>204713</v>
      </c>
      <c r="N73" s="343">
        <f t="shared" si="38"/>
        <v>0</v>
      </c>
    </row>
    <row r="74" spans="1:14" x14ac:dyDescent="0.25">
      <c r="A74" s="224"/>
      <c r="B74" s="173"/>
      <c r="C74" s="273">
        <v>59</v>
      </c>
      <c r="D74" s="313">
        <f t="shared" ref="D74:N74" si="39">D39</f>
        <v>5100000</v>
      </c>
      <c r="E74" s="313">
        <f t="shared" si="39"/>
        <v>5100000</v>
      </c>
      <c r="F74" s="314">
        <f t="shared" si="39"/>
        <v>3745100</v>
      </c>
      <c r="G74" s="315">
        <f t="shared" si="39"/>
        <v>1354900</v>
      </c>
      <c r="H74" s="316">
        <f t="shared" si="39"/>
        <v>1186000</v>
      </c>
      <c r="I74" s="316">
        <f t="shared" si="39"/>
        <v>1186000</v>
      </c>
      <c r="J74" s="316">
        <f t="shared" si="39"/>
        <v>0</v>
      </c>
      <c r="K74" s="316">
        <f t="shared" si="39"/>
        <v>0</v>
      </c>
      <c r="L74" s="316">
        <f t="shared" si="39"/>
        <v>0</v>
      </c>
      <c r="M74" s="316">
        <f t="shared" si="39"/>
        <v>0</v>
      </c>
      <c r="N74" s="343">
        <f t="shared" si="39"/>
        <v>0</v>
      </c>
    </row>
    <row r="75" spans="1:14" x14ac:dyDescent="0.25">
      <c r="A75" s="224"/>
      <c r="B75" s="173"/>
      <c r="C75" s="273">
        <v>71</v>
      </c>
      <c r="D75" s="313">
        <f t="shared" ref="D75:N75" si="40">D66</f>
        <v>78073000</v>
      </c>
      <c r="E75" s="313">
        <f t="shared" si="40"/>
        <v>78073000</v>
      </c>
      <c r="F75" s="314">
        <f t="shared" si="40"/>
        <v>31081154</v>
      </c>
      <c r="G75" s="315">
        <f t="shared" si="40"/>
        <v>46991846</v>
      </c>
      <c r="H75" s="316">
        <f t="shared" si="40"/>
        <v>1095128</v>
      </c>
      <c r="I75" s="316">
        <f t="shared" si="40"/>
        <v>0</v>
      </c>
      <c r="J75" s="316">
        <f t="shared" si="40"/>
        <v>44000</v>
      </c>
      <c r="K75" s="316">
        <f t="shared" si="40"/>
        <v>0</v>
      </c>
      <c r="L75" s="316">
        <f t="shared" si="40"/>
        <v>0</v>
      </c>
      <c r="M75" s="316">
        <f t="shared" si="40"/>
        <v>1033128</v>
      </c>
      <c r="N75" s="343">
        <f t="shared" si="40"/>
        <v>18000</v>
      </c>
    </row>
    <row r="76" spans="1:14" x14ac:dyDescent="0.25">
      <c r="A76" s="220"/>
      <c r="B76" s="236"/>
      <c r="C76" s="273">
        <v>85</v>
      </c>
      <c r="D76" s="313">
        <f t="shared" ref="D76:N76" si="41">D40</f>
        <v>0</v>
      </c>
      <c r="E76" s="313">
        <f t="shared" si="41"/>
        <v>0</v>
      </c>
      <c r="F76" s="314">
        <f t="shared" si="41"/>
        <v>0</v>
      </c>
      <c r="G76" s="315">
        <f t="shared" si="41"/>
        <v>0</v>
      </c>
      <c r="H76" s="316">
        <f t="shared" si="41"/>
        <v>0</v>
      </c>
      <c r="I76" s="316">
        <f t="shared" si="41"/>
        <v>0</v>
      </c>
      <c r="J76" s="316">
        <f t="shared" si="41"/>
        <v>0</v>
      </c>
      <c r="K76" s="316">
        <f t="shared" si="41"/>
        <v>0</v>
      </c>
      <c r="L76" s="316">
        <f t="shared" si="41"/>
        <v>0</v>
      </c>
      <c r="M76" s="316">
        <f t="shared" si="41"/>
        <v>0</v>
      </c>
      <c r="N76" s="343">
        <f t="shared" si="41"/>
        <v>0</v>
      </c>
    </row>
    <row r="77" spans="1:14" x14ac:dyDescent="0.25">
      <c r="A77" s="318"/>
      <c r="B77" s="318"/>
      <c r="C77" s="319"/>
      <c r="D77" s="320"/>
      <c r="E77" s="320"/>
      <c r="F77" s="321"/>
      <c r="G77" s="322"/>
      <c r="H77" s="323"/>
      <c r="I77" s="323"/>
      <c r="J77" s="323"/>
      <c r="K77" s="323"/>
      <c r="L77" s="323"/>
      <c r="M77" s="323"/>
      <c r="N77" s="323"/>
    </row>
    <row r="78" spans="1:14" x14ac:dyDescent="0.25">
      <c r="A78" s="380" t="s">
        <v>101</v>
      </c>
      <c r="B78" s="380"/>
      <c r="C78" s="153"/>
      <c r="D78" s="154"/>
      <c r="E78" s="151"/>
      <c r="F78" s="151"/>
      <c r="G78" s="151"/>
      <c r="H78" s="350"/>
      <c r="I78" s="151"/>
    </row>
    <row r="79" spans="1:14" x14ac:dyDescent="0.25">
      <c r="A79" s="190">
        <v>1</v>
      </c>
      <c r="B79" s="191" t="s">
        <v>98</v>
      </c>
      <c r="C79" s="308"/>
      <c r="D79" s="282">
        <f>D80</f>
        <v>18579000</v>
      </c>
      <c r="E79" s="282">
        <f>E80</f>
        <v>18579000</v>
      </c>
      <c r="F79" s="283">
        <f>F80</f>
        <v>0</v>
      </c>
      <c r="G79" s="284">
        <f>G80</f>
        <v>18579000</v>
      </c>
      <c r="H79" s="285">
        <f>H80</f>
        <v>0</v>
      </c>
      <c r="I79" s="285">
        <f t="shared" ref="I79:N79" si="42">I80</f>
        <v>0</v>
      </c>
      <c r="J79" s="285">
        <f t="shared" si="42"/>
        <v>0</v>
      </c>
      <c r="K79" s="285">
        <f t="shared" si="42"/>
        <v>0</v>
      </c>
      <c r="L79" s="285">
        <f t="shared" si="42"/>
        <v>0</v>
      </c>
      <c r="M79" s="285">
        <f t="shared" si="42"/>
        <v>0</v>
      </c>
      <c r="N79" s="286">
        <f t="shared" si="42"/>
        <v>0</v>
      </c>
    </row>
    <row r="80" spans="1:14" x14ac:dyDescent="0.25">
      <c r="A80" s="179"/>
      <c r="B80" s="181" t="s">
        <v>99</v>
      </c>
      <c r="C80" s="296">
        <v>71</v>
      </c>
      <c r="D80" s="274">
        <v>18579000</v>
      </c>
      <c r="E80" s="275">
        <v>18579000</v>
      </c>
      <c r="F80" s="276">
        <v>0</v>
      </c>
      <c r="G80" s="277">
        <f>E80-F80</f>
        <v>18579000</v>
      </c>
      <c r="H80" s="278">
        <f>SUM(I80:N80)</f>
        <v>0</v>
      </c>
      <c r="I80" s="279"/>
      <c r="J80" s="279"/>
      <c r="K80" s="279"/>
      <c r="L80" s="279"/>
      <c r="M80" s="279"/>
      <c r="N80" s="279"/>
    </row>
    <row r="81" spans="1:14" x14ac:dyDescent="0.25">
      <c r="A81" s="190">
        <v>2</v>
      </c>
      <c r="B81" s="271" t="s">
        <v>35</v>
      </c>
      <c r="C81" s="308"/>
      <c r="D81" s="282">
        <f>D82</f>
        <v>56440000</v>
      </c>
      <c r="E81" s="282">
        <f>E82</f>
        <v>56440000</v>
      </c>
      <c r="F81" s="283">
        <f>F82</f>
        <v>46201419</v>
      </c>
      <c r="G81" s="284">
        <f>G82</f>
        <v>10238581</v>
      </c>
      <c r="H81" s="285">
        <f>H82</f>
        <v>8455599</v>
      </c>
      <c r="I81" s="285">
        <f t="shared" ref="I81:N81" si="43">I82</f>
        <v>0</v>
      </c>
      <c r="J81" s="285">
        <f t="shared" si="43"/>
        <v>0</v>
      </c>
      <c r="K81" s="285">
        <f t="shared" si="43"/>
        <v>6161365</v>
      </c>
      <c r="L81" s="285">
        <f t="shared" si="43"/>
        <v>2294234</v>
      </c>
      <c r="M81" s="285">
        <f t="shared" si="43"/>
        <v>0</v>
      </c>
      <c r="N81" s="286">
        <f t="shared" si="43"/>
        <v>0</v>
      </c>
    </row>
    <row r="82" spans="1:14" x14ac:dyDescent="0.25">
      <c r="A82" s="179"/>
      <c r="B82" s="214" t="s">
        <v>36</v>
      </c>
      <c r="C82" s="324">
        <v>71</v>
      </c>
      <c r="D82" s="325">
        <v>56440000</v>
      </c>
      <c r="E82" s="326">
        <v>56440000</v>
      </c>
      <c r="F82" s="327">
        <v>46201419</v>
      </c>
      <c r="G82" s="328">
        <f>E82-F82</f>
        <v>10238581</v>
      </c>
      <c r="H82" s="329">
        <f>SUM(I82:N82)</f>
        <v>8455599</v>
      </c>
      <c r="I82" s="330"/>
      <c r="J82" s="330"/>
      <c r="K82" s="330">
        <v>6161365</v>
      </c>
      <c r="L82" s="330">
        <v>2294234</v>
      </c>
      <c r="M82" s="330"/>
      <c r="N82" s="279"/>
    </row>
    <row r="83" spans="1:14" x14ac:dyDescent="0.25">
      <c r="A83" s="378" t="s">
        <v>100</v>
      </c>
      <c r="B83" s="379"/>
      <c r="C83" s="331"/>
      <c r="D83" s="332">
        <f>D79+D81</f>
        <v>75019000</v>
      </c>
      <c r="E83" s="332">
        <f t="shared" ref="E83:N83" si="44">E79+E81</f>
        <v>75019000</v>
      </c>
      <c r="F83" s="332">
        <f t="shared" si="44"/>
        <v>46201419</v>
      </c>
      <c r="G83" s="332">
        <f t="shared" si="44"/>
        <v>28817581</v>
      </c>
      <c r="H83" s="245">
        <f t="shared" si="44"/>
        <v>8455599</v>
      </c>
      <c r="I83" s="245">
        <f t="shared" si="44"/>
        <v>0</v>
      </c>
      <c r="J83" s="245">
        <f t="shared" si="44"/>
        <v>0</v>
      </c>
      <c r="K83" s="245">
        <f t="shared" si="44"/>
        <v>6161365</v>
      </c>
      <c r="L83" s="245">
        <f t="shared" si="44"/>
        <v>2294234</v>
      </c>
      <c r="M83" s="245">
        <f t="shared" si="44"/>
        <v>0</v>
      </c>
      <c r="N83" s="245">
        <f t="shared" si="44"/>
        <v>0</v>
      </c>
    </row>
    <row r="84" spans="1:14" x14ac:dyDescent="0.25">
      <c r="B84" s="353" t="s">
        <v>145</v>
      </c>
    </row>
    <row r="85" spans="1:14" x14ac:dyDescent="0.25">
      <c r="A85" s="223">
        <v>1</v>
      </c>
      <c r="B85" s="218" t="s">
        <v>6</v>
      </c>
      <c r="C85" s="301"/>
      <c r="D85" s="177">
        <f>D86+D87+D88</f>
        <v>126000</v>
      </c>
      <c r="E85" s="177">
        <f>E86+E87+E88</f>
        <v>126000</v>
      </c>
      <c r="F85" s="164">
        <f>F86+F87+F88</f>
        <v>72105</v>
      </c>
      <c r="G85" s="165">
        <f>G86+G87+G88</f>
        <v>53895</v>
      </c>
      <c r="H85" s="246">
        <f>H86+H87+H88</f>
        <v>0</v>
      </c>
      <c r="I85" s="246">
        <f t="shared" ref="I85:N85" si="45">I86+I87+I88</f>
        <v>0</v>
      </c>
      <c r="J85" s="246">
        <f t="shared" si="45"/>
        <v>0</v>
      </c>
      <c r="K85" s="246">
        <f t="shared" si="45"/>
        <v>0</v>
      </c>
      <c r="L85" s="242">
        <f t="shared" si="45"/>
        <v>0</v>
      </c>
      <c r="M85" s="242">
        <f t="shared" si="45"/>
        <v>0</v>
      </c>
      <c r="N85" s="242">
        <f t="shared" si="45"/>
        <v>0</v>
      </c>
    </row>
    <row r="86" spans="1:14" x14ac:dyDescent="0.25">
      <c r="A86" s="220"/>
      <c r="B86" s="181"/>
      <c r="C86" s="303">
        <v>58</v>
      </c>
      <c r="D86" s="274">
        <v>126000</v>
      </c>
      <c r="E86" s="275">
        <v>126000</v>
      </c>
      <c r="F86" s="276">
        <v>72105</v>
      </c>
      <c r="G86" s="277">
        <f>E86-F86</f>
        <v>53895</v>
      </c>
      <c r="H86" s="278">
        <f>SUM(I86:N86)</f>
        <v>0</v>
      </c>
      <c r="I86" s="304"/>
      <c r="J86" s="304"/>
      <c r="K86" s="279"/>
      <c r="L86" s="279"/>
      <c r="M86" s="279"/>
      <c r="N86" s="279"/>
    </row>
  </sheetData>
  <mergeCells count="6">
    <mergeCell ref="A83:B83"/>
    <mergeCell ref="A5:H5"/>
    <mergeCell ref="A6:H6"/>
    <mergeCell ref="A12:B12"/>
    <mergeCell ref="A41:B41"/>
    <mergeCell ref="A78:B78"/>
  </mergeCells>
  <pageMargins left="0.70866141732283472" right="0.70866141732283472" top="0.35433070866141736" bottom="0.35433070866141736" header="0.31496062992125984" footer="0.31496062992125984"/>
  <pageSetup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E89" sqref="E89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10.33203125" bestFit="1" customWidth="1"/>
    <col min="8" max="8" width="11.109375" bestFit="1" customWidth="1"/>
    <col min="9" max="9" width="8.77734375" bestFit="1" customWidth="1"/>
    <col min="10" max="11" width="7.88671875" bestFit="1" customWidth="1"/>
    <col min="12" max="12" width="6.5546875" bestFit="1" customWidth="1"/>
    <col min="13" max="14" width="2.5546875" bestFit="1" customWidth="1"/>
  </cols>
  <sheetData>
    <row r="1" spans="1:14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4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4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4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4" x14ac:dyDescent="0.25">
      <c r="A5" s="369" t="s">
        <v>150</v>
      </c>
      <c r="B5" s="369"/>
      <c r="C5" s="369"/>
      <c r="D5" s="369"/>
      <c r="E5" s="369"/>
      <c r="F5" s="369"/>
      <c r="G5" s="369"/>
      <c r="H5" s="369"/>
      <c r="I5" s="151"/>
      <c r="J5" s="151"/>
    </row>
    <row r="6" spans="1:14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151"/>
      <c r="J6" s="151"/>
    </row>
    <row r="7" spans="1:14" x14ac:dyDescent="0.25">
      <c r="A7" s="355"/>
      <c r="B7" s="355"/>
      <c r="C7" s="355"/>
      <c r="D7" s="355"/>
      <c r="E7" s="355"/>
      <c r="F7" s="355"/>
      <c r="G7" s="355"/>
      <c r="H7" s="355"/>
      <c r="I7" s="151"/>
      <c r="J7" s="151"/>
    </row>
    <row r="8" spans="1:14" x14ac:dyDescent="0.25">
      <c r="A8" s="355"/>
      <c r="B8" s="355"/>
      <c r="C8" s="355"/>
      <c r="D8" s="355"/>
      <c r="E8" s="355"/>
      <c r="F8" s="355"/>
      <c r="G8" s="355"/>
      <c r="H8" s="355"/>
      <c r="I8" s="151"/>
      <c r="J8" s="151"/>
    </row>
    <row r="9" spans="1:14" x14ac:dyDescent="0.25">
      <c r="A9" s="152"/>
      <c r="B9" s="153"/>
      <c r="C9" s="153"/>
      <c r="D9" s="154"/>
      <c r="E9" s="151"/>
      <c r="F9" s="151"/>
      <c r="G9" s="151"/>
      <c r="H9" s="354" t="s">
        <v>57</v>
      </c>
      <c r="I9" s="151"/>
    </row>
    <row r="10" spans="1:14" ht="36" x14ac:dyDescent="0.25">
      <c r="A10" s="142" t="s">
        <v>45</v>
      </c>
      <c r="B10" s="143" t="s">
        <v>3</v>
      </c>
      <c r="C10" s="144" t="s">
        <v>42</v>
      </c>
      <c r="D10" s="145" t="s">
        <v>90</v>
      </c>
      <c r="E10" s="93" t="s">
        <v>143</v>
      </c>
      <c r="F10" s="358" t="s">
        <v>51</v>
      </c>
      <c r="G10" s="108" t="s">
        <v>49</v>
      </c>
      <c r="H10" s="259" t="s">
        <v>152</v>
      </c>
      <c r="I10" s="260" t="s">
        <v>157</v>
      </c>
      <c r="J10" s="260" t="s">
        <v>151</v>
      </c>
      <c r="K10" s="260" t="s">
        <v>158</v>
      </c>
      <c r="L10" s="260"/>
      <c r="M10" s="260"/>
      <c r="N10" s="261"/>
    </row>
    <row r="11" spans="1:14" x14ac:dyDescent="0.25">
      <c r="A11" s="147">
        <v>0</v>
      </c>
      <c r="B11" s="147">
        <v>1</v>
      </c>
      <c r="C11" s="147">
        <v>2</v>
      </c>
      <c r="D11" s="148">
        <v>3</v>
      </c>
      <c r="E11" s="95">
        <v>4</v>
      </c>
      <c r="F11" s="359">
        <v>5</v>
      </c>
      <c r="G11" s="107" t="s">
        <v>92</v>
      </c>
      <c r="H11" s="340">
        <v>7</v>
      </c>
      <c r="I11" s="336">
        <v>8</v>
      </c>
      <c r="J11" s="336">
        <v>9</v>
      </c>
      <c r="K11" s="336">
        <v>10</v>
      </c>
      <c r="L11" s="336">
        <v>11</v>
      </c>
      <c r="M11" s="336">
        <v>12</v>
      </c>
      <c r="N11" s="337">
        <v>13</v>
      </c>
    </row>
    <row r="12" spans="1:14" x14ac:dyDescent="0.25">
      <c r="A12" s="374" t="s">
        <v>23</v>
      </c>
      <c r="B12" s="375"/>
      <c r="C12" s="158"/>
      <c r="D12" s="158"/>
      <c r="E12" s="158"/>
      <c r="F12" s="158"/>
      <c r="G12" s="158"/>
      <c r="H12" s="262"/>
      <c r="I12" s="140"/>
      <c r="J12" s="140"/>
      <c r="K12" s="140"/>
      <c r="L12" s="140"/>
      <c r="M12" s="140"/>
      <c r="N12" s="140"/>
    </row>
    <row r="13" spans="1:14" x14ac:dyDescent="0.25">
      <c r="A13" s="159">
        <v>1</v>
      </c>
      <c r="B13" s="160" t="s">
        <v>5</v>
      </c>
      <c r="C13" s="272"/>
      <c r="D13" s="162">
        <f t="shared" ref="D13:N13" si="0">SUM(D14:D17)</f>
        <v>32417000</v>
      </c>
      <c r="E13" s="163">
        <f t="shared" si="0"/>
        <v>32417000</v>
      </c>
      <c r="F13" s="164">
        <f t="shared" si="0"/>
        <v>25088480</v>
      </c>
      <c r="G13" s="165">
        <f t="shared" si="0"/>
        <v>7328520</v>
      </c>
      <c r="H13" s="246">
        <f t="shared" si="0"/>
        <v>2220000</v>
      </c>
      <c r="I13" s="246">
        <f t="shared" si="0"/>
        <v>0</v>
      </c>
      <c r="J13" s="242">
        <f t="shared" si="0"/>
        <v>2220000</v>
      </c>
      <c r="K13" s="242">
        <f t="shared" si="0"/>
        <v>0</v>
      </c>
      <c r="L13" s="242">
        <f t="shared" si="0"/>
        <v>0</v>
      </c>
      <c r="M13" s="242">
        <f t="shared" si="0"/>
        <v>0</v>
      </c>
      <c r="N13" s="242">
        <f t="shared" si="0"/>
        <v>0</v>
      </c>
    </row>
    <row r="14" spans="1:14" x14ac:dyDescent="0.25">
      <c r="A14" s="166"/>
      <c r="B14" s="167" t="s">
        <v>1</v>
      </c>
      <c r="C14" s="273">
        <v>10</v>
      </c>
      <c r="D14" s="274">
        <v>25130000</v>
      </c>
      <c r="E14" s="275">
        <v>25130000</v>
      </c>
      <c r="F14" s="276">
        <v>20305000</v>
      </c>
      <c r="G14" s="277">
        <f>E14-F14</f>
        <v>4825000</v>
      </c>
      <c r="H14" s="278">
        <f>SUM(I14:N14)</f>
        <v>2200000</v>
      </c>
      <c r="I14" s="278"/>
      <c r="J14" s="279">
        <v>2200000</v>
      </c>
      <c r="K14" s="279"/>
      <c r="L14" s="279"/>
      <c r="M14" s="279"/>
      <c r="N14" s="279"/>
    </row>
    <row r="15" spans="1:14" x14ac:dyDescent="0.25">
      <c r="A15" s="166"/>
      <c r="B15" s="173"/>
      <c r="C15" s="273">
        <v>20</v>
      </c>
      <c r="D15" s="274">
        <v>6837000</v>
      </c>
      <c r="E15" s="275">
        <v>6837000</v>
      </c>
      <c r="F15" s="276">
        <v>4602380</v>
      </c>
      <c r="G15" s="277">
        <f t="shared" ref="G15:G17" si="1">E15-F15</f>
        <v>2234620</v>
      </c>
      <c r="H15" s="278">
        <f t="shared" ref="H15:H17" si="2">SUM(I15:N15)</f>
        <v>0</v>
      </c>
      <c r="I15" s="278"/>
      <c r="J15" s="279"/>
      <c r="K15" s="279"/>
      <c r="L15" s="279"/>
      <c r="M15" s="279"/>
      <c r="N15" s="279"/>
    </row>
    <row r="16" spans="1:14" x14ac:dyDescent="0.25">
      <c r="A16" s="166"/>
      <c r="B16" s="173"/>
      <c r="C16" s="280">
        <v>59</v>
      </c>
      <c r="D16" s="274">
        <v>450000</v>
      </c>
      <c r="E16" s="275">
        <v>450000</v>
      </c>
      <c r="F16" s="276">
        <v>181100</v>
      </c>
      <c r="G16" s="277">
        <f t="shared" si="1"/>
        <v>268900</v>
      </c>
      <c r="H16" s="278">
        <f t="shared" si="2"/>
        <v>20000</v>
      </c>
      <c r="I16" s="278"/>
      <c r="J16" s="279">
        <v>20000</v>
      </c>
      <c r="K16" s="279"/>
      <c r="L16" s="279"/>
      <c r="M16" s="279"/>
      <c r="N16" s="279"/>
    </row>
    <row r="17" spans="1:14" x14ac:dyDescent="0.25">
      <c r="A17" s="166"/>
      <c r="B17" s="173"/>
      <c r="C17" s="280">
        <v>85</v>
      </c>
      <c r="D17" s="274">
        <v>0</v>
      </c>
      <c r="E17" s="275">
        <v>0</v>
      </c>
      <c r="F17" s="276">
        <v>0</v>
      </c>
      <c r="G17" s="277">
        <f t="shared" si="1"/>
        <v>0</v>
      </c>
      <c r="H17" s="278">
        <f t="shared" si="2"/>
        <v>0</v>
      </c>
      <c r="I17" s="279"/>
      <c r="J17" s="279"/>
      <c r="K17" s="279"/>
      <c r="L17" s="279"/>
      <c r="M17" s="279"/>
      <c r="N17" s="279"/>
    </row>
    <row r="18" spans="1:14" x14ac:dyDescent="0.25">
      <c r="A18" s="175">
        <v>2</v>
      </c>
      <c r="B18" s="176" t="s">
        <v>6</v>
      </c>
      <c r="C18" s="272"/>
      <c r="D18" s="177">
        <f>D19+D20+D21</f>
        <v>5200000</v>
      </c>
      <c r="E18" s="177">
        <f t="shared" ref="E18:N18" si="3">E19+E20+E21</f>
        <v>5200000</v>
      </c>
      <c r="F18" s="164">
        <f t="shared" si="3"/>
        <v>2591080</v>
      </c>
      <c r="G18" s="165">
        <f t="shared" si="3"/>
        <v>2608920</v>
      </c>
      <c r="H18" s="246">
        <f t="shared" si="3"/>
        <v>0</v>
      </c>
      <c r="I18" s="246">
        <f t="shared" si="3"/>
        <v>0</v>
      </c>
      <c r="J18" s="242">
        <f t="shared" si="3"/>
        <v>0</v>
      </c>
      <c r="K18" s="242">
        <f t="shared" si="3"/>
        <v>0</v>
      </c>
      <c r="L18" s="242">
        <f t="shared" si="3"/>
        <v>0</v>
      </c>
      <c r="M18" s="242">
        <f t="shared" si="3"/>
        <v>0</v>
      </c>
      <c r="N18" s="242">
        <f t="shared" si="3"/>
        <v>0</v>
      </c>
    </row>
    <row r="19" spans="1:14" x14ac:dyDescent="0.25">
      <c r="A19" s="178"/>
      <c r="B19" s="179" t="s">
        <v>21</v>
      </c>
      <c r="C19" s="273">
        <v>20</v>
      </c>
      <c r="D19" s="274">
        <v>5100000</v>
      </c>
      <c r="E19" s="275">
        <v>5100000</v>
      </c>
      <c r="F19" s="276">
        <v>2591080</v>
      </c>
      <c r="G19" s="277">
        <f>E19-F19</f>
        <v>2508920</v>
      </c>
      <c r="H19" s="278">
        <f>SUM(I19:N19)</f>
        <v>0</v>
      </c>
      <c r="I19" s="278"/>
      <c r="J19" s="279"/>
      <c r="K19" s="279"/>
      <c r="L19" s="279"/>
      <c r="M19" s="279"/>
      <c r="N19" s="279"/>
    </row>
    <row r="20" spans="1:14" x14ac:dyDescent="0.25">
      <c r="A20" s="178"/>
      <c r="B20" s="179"/>
      <c r="C20" s="280">
        <v>55</v>
      </c>
      <c r="D20" s="274">
        <v>100000</v>
      </c>
      <c r="E20" s="275">
        <v>100000</v>
      </c>
      <c r="F20" s="276"/>
      <c r="G20" s="277">
        <f t="shared" ref="G20:G21" si="4">E20-F20</f>
        <v>100000</v>
      </c>
      <c r="H20" s="278">
        <f t="shared" ref="H20:H21" si="5">SUM(I20:N20)</f>
        <v>0</v>
      </c>
      <c r="I20" s="279"/>
      <c r="J20" s="279"/>
      <c r="K20" s="279"/>
      <c r="L20" s="279"/>
      <c r="M20" s="279"/>
      <c r="N20" s="279"/>
    </row>
    <row r="21" spans="1:14" x14ac:dyDescent="0.25">
      <c r="A21" s="180"/>
      <c r="B21" s="181"/>
      <c r="C21" s="280">
        <v>85</v>
      </c>
      <c r="D21" s="274">
        <v>0</v>
      </c>
      <c r="E21" s="275">
        <v>0</v>
      </c>
      <c r="F21" s="276"/>
      <c r="G21" s="277">
        <f t="shared" si="4"/>
        <v>0</v>
      </c>
      <c r="H21" s="278">
        <f t="shared" si="5"/>
        <v>0</v>
      </c>
      <c r="I21" s="279"/>
      <c r="J21" s="279"/>
      <c r="K21" s="279"/>
      <c r="L21" s="279"/>
      <c r="M21" s="279"/>
      <c r="N21" s="279"/>
    </row>
    <row r="22" spans="1:14" x14ac:dyDescent="0.25">
      <c r="A22" s="179">
        <v>3</v>
      </c>
      <c r="B22" s="182" t="s">
        <v>7</v>
      </c>
      <c r="C22" s="281"/>
      <c r="D22" s="282">
        <f t="shared" ref="D22:N22" si="6">SUM(D23:D23)</f>
        <v>600000</v>
      </c>
      <c r="E22" s="282">
        <f t="shared" si="6"/>
        <v>600000</v>
      </c>
      <c r="F22" s="283">
        <f t="shared" si="6"/>
        <v>327000</v>
      </c>
      <c r="G22" s="284">
        <f t="shared" si="6"/>
        <v>273000</v>
      </c>
      <c r="H22" s="285">
        <f t="shared" si="6"/>
        <v>40000</v>
      </c>
      <c r="I22" s="285">
        <f t="shared" si="6"/>
        <v>0</v>
      </c>
      <c r="J22" s="286">
        <f t="shared" si="6"/>
        <v>40000</v>
      </c>
      <c r="K22" s="286">
        <f t="shared" si="6"/>
        <v>0</v>
      </c>
      <c r="L22" s="286">
        <f t="shared" si="6"/>
        <v>0</v>
      </c>
      <c r="M22" s="286">
        <f t="shared" si="6"/>
        <v>0</v>
      </c>
      <c r="N22" s="286">
        <f t="shared" si="6"/>
        <v>0</v>
      </c>
    </row>
    <row r="23" spans="1:14" x14ac:dyDescent="0.25">
      <c r="A23" s="187"/>
      <c r="B23" s="188" t="s">
        <v>14</v>
      </c>
      <c r="C23" s="287">
        <v>20</v>
      </c>
      <c r="D23" s="274">
        <v>600000</v>
      </c>
      <c r="E23" s="275">
        <v>600000</v>
      </c>
      <c r="F23" s="276">
        <v>327000</v>
      </c>
      <c r="G23" s="277">
        <f>E23-F23</f>
        <v>273000</v>
      </c>
      <c r="H23" s="278">
        <f>SUM(I23:N23)</f>
        <v>40000</v>
      </c>
      <c r="I23" s="278"/>
      <c r="J23" s="279">
        <v>40000</v>
      </c>
      <c r="K23" s="279"/>
      <c r="L23" s="279"/>
      <c r="M23" s="279"/>
      <c r="N23" s="279"/>
    </row>
    <row r="24" spans="1:14" x14ac:dyDescent="0.25">
      <c r="A24" s="190">
        <v>4</v>
      </c>
      <c r="B24" s="191" t="s">
        <v>8</v>
      </c>
      <c r="C24" s="288"/>
      <c r="D24" s="282">
        <f t="shared" ref="D24:N24" si="7">SUM(D25:D25)</f>
        <v>536000</v>
      </c>
      <c r="E24" s="282">
        <f t="shared" si="7"/>
        <v>536000</v>
      </c>
      <c r="F24" s="283">
        <f t="shared" si="7"/>
        <v>436000</v>
      </c>
      <c r="G24" s="284">
        <f t="shared" si="7"/>
        <v>100000</v>
      </c>
      <c r="H24" s="285">
        <f t="shared" si="7"/>
        <v>40000</v>
      </c>
      <c r="I24" s="285">
        <f t="shared" si="7"/>
        <v>0</v>
      </c>
      <c r="J24" s="286">
        <f t="shared" si="7"/>
        <v>40000</v>
      </c>
      <c r="K24" s="286">
        <f t="shared" si="7"/>
        <v>0</v>
      </c>
      <c r="L24" s="286">
        <f t="shared" si="7"/>
        <v>0</v>
      </c>
      <c r="M24" s="286">
        <f t="shared" si="7"/>
        <v>0</v>
      </c>
      <c r="N24" s="286">
        <f t="shared" si="7"/>
        <v>0</v>
      </c>
    </row>
    <row r="25" spans="1:14" x14ac:dyDescent="0.25">
      <c r="A25" s="179"/>
      <c r="B25" s="179" t="s">
        <v>15</v>
      </c>
      <c r="C25" s="289">
        <v>20</v>
      </c>
      <c r="D25" s="274">
        <v>536000</v>
      </c>
      <c r="E25" s="275">
        <v>536000</v>
      </c>
      <c r="F25" s="276">
        <v>436000</v>
      </c>
      <c r="G25" s="277">
        <f>E25-F25</f>
        <v>100000</v>
      </c>
      <c r="H25" s="278">
        <f>SUM(I25:N25)</f>
        <v>40000</v>
      </c>
      <c r="I25" s="278"/>
      <c r="J25" s="279">
        <v>40000</v>
      </c>
      <c r="K25" s="279"/>
      <c r="L25" s="279"/>
      <c r="M25" s="279"/>
      <c r="N25" s="279"/>
    </row>
    <row r="26" spans="1:14" x14ac:dyDescent="0.25">
      <c r="A26" s="194">
        <v>5</v>
      </c>
      <c r="B26" s="191" t="s">
        <v>27</v>
      </c>
      <c r="C26" s="290"/>
      <c r="D26" s="282">
        <f t="shared" ref="D26:N27" si="8">D27</f>
        <v>9002000</v>
      </c>
      <c r="E26" s="282">
        <f t="shared" si="8"/>
        <v>9002000</v>
      </c>
      <c r="F26" s="283">
        <f t="shared" si="8"/>
        <v>4000000</v>
      </c>
      <c r="G26" s="284">
        <f t="shared" si="8"/>
        <v>5002000</v>
      </c>
      <c r="H26" s="285">
        <f t="shared" si="8"/>
        <v>0</v>
      </c>
      <c r="I26" s="285">
        <f t="shared" si="8"/>
        <v>0</v>
      </c>
      <c r="J26" s="286">
        <f t="shared" si="8"/>
        <v>0</v>
      </c>
      <c r="K26" s="286">
        <f t="shared" si="8"/>
        <v>0</v>
      </c>
      <c r="L26" s="286">
        <f t="shared" si="8"/>
        <v>0</v>
      </c>
      <c r="M26" s="286">
        <f t="shared" si="8"/>
        <v>0</v>
      </c>
      <c r="N26" s="286">
        <f t="shared" si="8"/>
        <v>0</v>
      </c>
    </row>
    <row r="27" spans="1:14" x14ac:dyDescent="0.25">
      <c r="A27" s="196"/>
      <c r="B27" s="179" t="s">
        <v>28</v>
      </c>
      <c r="C27" s="291">
        <v>57</v>
      </c>
      <c r="D27" s="274">
        <f t="shared" si="8"/>
        <v>9002000</v>
      </c>
      <c r="E27" s="274">
        <f t="shared" si="8"/>
        <v>9002000</v>
      </c>
      <c r="F27" s="276">
        <f t="shared" si="8"/>
        <v>4000000</v>
      </c>
      <c r="G27" s="277">
        <f>G28</f>
        <v>5002000</v>
      </c>
      <c r="H27" s="278">
        <f t="shared" si="8"/>
        <v>0</v>
      </c>
      <c r="I27" s="278">
        <f t="shared" si="8"/>
        <v>0</v>
      </c>
      <c r="J27" s="279">
        <f t="shared" si="8"/>
        <v>0</v>
      </c>
      <c r="K27" s="279">
        <f t="shared" si="8"/>
        <v>0</v>
      </c>
      <c r="L27" s="279">
        <f t="shared" si="8"/>
        <v>0</v>
      </c>
      <c r="M27" s="279">
        <f t="shared" si="8"/>
        <v>0</v>
      </c>
      <c r="N27" s="279">
        <f t="shared" si="8"/>
        <v>0</v>
      </c>
    </row>
    <row r="28" spans="1:14" x14ac:dyDescent="0.25">
      <c r="A28" s="198"/>
      <c r="B28" s="199" t="s">
        <v>37</v>
      </c>
      <c r="C28" s="292" t="s">
        <v>30</v>
      </c>
      <c r="D28" s="293">
        <v>9002000</v>
      </c>
      <c r="E28" s="275">
        <v>9002000</v>
      </c>
      <c r="F28" s="276">
        <v>4000000</v>
      </c>
      <c r="G28" s="277">
        <f>E28-F28</f>
        <v>5002000</v>
      </c>
      <c r="H28" s="278">
        <f>SUM(I28:N28)</f>
        <v>0</v>
      </c>
      <c r="I28" s="279"/>
      <c r="J28" s="279"/>
      <c r="K28" s="279"/>
      <c r="L28" s="279"/>
      <c r="M28" s="279"/>
      <c r="N28" s="279"/>
    </row>
    <row r="29" spans="1:14" x14ac:dyDescent="0.25">
      <c r="A29" s="190">
        <v>6</v>
      </c>
      <c r="B29" s="191" t="s">
        <v>12</v>
      </c>
      <c r="C29" s="281"/>
      <c r="D29" s="282">
        <f t="shared" ref="D29:N29" si="9">SUM(D30:D30)</f>
        <v>0</v>
      </c>
      <c r="E29" s="282">
        <f t="shared" si="9"/>
        <v>0</v>
      </c>
      <c r="F29" s="283">
        <f t="shared" si="9"/>
        <v>0</v>
      </c>
      <c r="G29" s="284">
        <f t="shared" si="9"/>
        <v>0</v>
      </c>
      <c r="H29" s="285">
        <f t="shared" si="9"/>
        <v>0</v>
      </c>
      <c r="I29" s="285">
        <f t="shared" si="9"/>
        <v>0</v>
      </c>
      <c r="J29" s="286">
        <f t="shared" si="9"/>
        <v>0</v>
      </c>
      <c r="K29" s="286">
        <f t="shared" si="9"/>
        <v>0</v>
      </c>
      <c r="L29" s="286">
        <f t="shared" si="9"/>
        <v>0</v>
      </c>
      <c r="M29" s="286">
        <f t="shared" si="9"/>
        <v>0</v>
      </c>
      <c r="N29" s="286">
        <f t="shared" si="9"/>
        <v>0</v>
      </c>
    </row>
    <row r="30" spans="1:14" x14ac:dyDescent="0.25">
      <c r="A30" s="202"/>
      <c r="B30" s="203" t="s">
        <v>40</v>
      </c>
      <c r="C30" s="287">
        <v>20</v>
      </c>
      <c r="D30" s="274">
        <v>0</v>
      </c>
      <c r="E30" s="275">
        <v>0</v>
      </c>
      <c r="F30" s="276"/>
      <c r="G30" s="277">
        <f>E30-F30</f>
        <v>0</v>
      </c>
      <c r="H30" s="278">
        <f>SUM(I30:N30)</f>
        <v>0</v>
      </c>
      <c r="I30" s="279"/>
      <c r="J30" s="279"/>
      <c r="K30" s="279"/>
      <c r="L30" s="279"/>
      <c r="M30" s="279"/>
      <c r="N30" s="279"/>
    </row>
    <row r="31" spans="1:14" x14ac:dyDescent="0.25">
      <c r="A31" s="196">
        <v>7</v>
      </c>
      <c r="B31" s="182" t="s">
        <v>10</v>
      </c>
      <c r="C31" s="294"/>
      <c r="D31" s="268">
        <f t="shared" ref="D31:N31" si="10">SUM(D32:D33)</f>
        <v>4760000</v>
      </c>
      <c r="E31" s="268">
        <f t="shared" si="10"/>
        <v>4760000</v>
      </c>
      <c r="F31" s="267">
        <f t="shared" si="10"/>
        <v>4760000</v>
      </c>
      <c r="G31" s="295">
        <f t="shared" si="10"/>
        <v>0</v>
      </c>
      <c r="H31" s="285">
        <f t="shared" si="10"/>
        <v>0</v>
      </c>
      <c r="I31" s="285">
        <f t="shared" si="10"/>
        <v>0</v>
      </c>
      <c r="J31" s="286">
        <f t="shared" si="10"/>
        <v>0</v>
      </c>
      <c r="K31" s="286">
        <f t="shared" si="10"/>
        <v>0</v>
      </c>
      <c r="L31" s="286">
        <f t="shared" si="10"/>
        <v>0</v>
      </c>
      <c r="M31" s="286">
        <f t="shared" si="10"/>
        <v>0</v>
      </c>
      <c r="N31" s="286">
        <f t="shared" si="10"/>
        <v>0</v>
      </c>
    </row>
    <row r="32" spans="1:14" x14ac:dyDescent="0.25">
      <c r="A32" s="196"/>
      <c r="B32" s="188" t="s">
        <v>19</v>
      </c>
      <c r="C32" s="296">
        <v>20</v>
      </c>
      <c r="D32" s="274">
        <v>10000</v>
      </c>
      <c r="E32" s="275">
        <v>10000</v>
      </c>
      <c r="F32" s="276">
        <v>10000</v>
      </c>
      <c r="G32" s="277">
        <f>E32-F32</f>
        <v>0</v>
      </c>
      <c r="H32" s="278">
        <f>SUM(I32:N32)</f>
        <v>0</v>
      </c>
      <c r="I32" s="279"/>
      <c r="J32" s="279"/>
      <c r="K32" s="279"/>
      <c r="L32" s="279"/>
      <c r="M32" s="279"/>
      <c r="N32" s="279"/>
    </row>
    <row r="33" spans="1:14" x14ac:dyDescent="0.25">
      <c r="A33" s="196"/>
      <c r="B33" s="179" t="s">
        <v>17</v>
      </c>
      <c r="C33" s="296">
        <v>59</v>
      </c>
      <c r="D33" s="274">
        <v>4750000</v>
      </c>
      <c r="E33" s="275">
        <v>4750000</v>
      </c>
      <c r="F33" s="276">
        <v>4750000</v>
      </c>
      <c r="G33" s="277">
        <f>E33-F33</f>
        <v>0</v>
      </c>
      <c r="H33" s="278">
        <f>SUM(I33:N33)</f>
        <v>0</v>
      </c>
      <c r="I33" s="279"/>
      <c r="J33" s="279"/>
      <c r="K33" s="279"/>
      <c r="L33" s="279"/>
      <c r="M33" s="279"/>
      <c r="N33" s="279"/>
    </row>
    <row r="34" spans="1:14" x14ac:dyDescent="0.25">
      <c r="A34" s="194"/>
      <c r="B34" s="209"/>
      <c r="C34" s="296"/>
      <c r="D34" s="297">
        <f t="shared" ref="D34:N34" si="11">SUM(D35:D39)</f>
        <v>52515000</v>
      </c>
      <c r="E34" s="297">
        <f t="shared" si="11"/>
        <v>52515000</v>
      </c>
      <c r="F34" s="360">
        <f t="shared" si="11"/>
        <v>37202560</v>
      </c>
      <c r="G34" s="356">
        <f t="shared" si="11"/>
        <v>15312440</v>
      </c>
      <c r="H34" s="338">
        <f t="shared" si="11"/>
        <v>2300000</v>
      </c>
      <c r="I34" s="338">
        <f t="shared" si="11"/>
        <v>0</v>
      </c>
      <c r="J34" s="338">
        <f t="shared" si="11"/>
        <v>2300000</v>
      </c>
      <c r="K34" s="338">
        <f t="shared" si="11"/>
        <v>0</v>
      </c>
      <c r="L34" s="338">
        <f t="shared" si="11"/>
        <v>0</v>
      </c>
      <c r="M34" s="338">
        <f t="shared" si="11"/>
        <v>0</v>
      </c>
      <c r="N34" s="342">
        <f t="shared" si="11"/>
        <v>0</v>
      </c>
    </row>
    <row r="35" spans="1:14" x14ac:dyDescent="0.25">
      <c r="A35" s="196"/>
      <c r="B35" s="214"/>
      <c r="C35" s="298">
        <v>10</v>
      </c>
      <c r="D35" s="297">
        <f t="shared" ref="D35:N35" si="12">D14</f>
        <v>25130000</v>
      </c>
      <c r="E35" s="297">
        <f t="shared" si="12"/>
        <v>25130000</v>
      </c>
      <c r="F35" s="360">
        <f t="shared" si="12"/>
        <v>20305000</v>
      </c>
      <c r="G35" s="356">
        <f t="shared" si="12"/>
        <v>4825000</v>
      </c>
      <c r="H35" s="338">
        <f t="shared" si="12"/>
        <v>2200000</v>
      </c>
      <c r="I35" s="338">
        <f t="shared" si="12"/>
        <v>0</v>
      </c>
      <c r="J35" s="338">
        <f t="shared" si="12"/>
        <v>2200000</v>
      </c>
      <c r="K35" s="338">
        <f t="shared" si="12"/>
        <v>0</v>
      </c>
      <c r="L35" s="338">
        <f t="shared" si="12"/>
        <v>0</v>
      </c>
      <c r="M35" s="338">
        <f t="shared" si="12"/>
        <v>0</v>
      </c>
      <c r="N35" s="342">
        <f t="shared" si="12"/>
        <v>0</v>
      </c>
    </row>
    <row r="36" spans="1:14" x14ac:dyDescent="0.25">
      <c r="A36" s="196"/>
      <c r="B36" s="214" t="s">
        <v>24</v>
      </c>
      <c r="C36" s="298">
        <v>20</v>
      </c>
      <c r="D36" s="297">
        <f t="shared" ref="D36:N36" si="13">D15+D19+D23+D25+D30+D32</f>
        <v>13083000</v>
      </c>
      <c r="E36" s="297">
        <f t="shared" si="13"/>
        <v>13083000</v>
      </c>
      <c r="F36" s="360">
        <f t="shared" si="13"/>
        <v>7966460</v>
      </c>
      <c r="G36" s="356">
        <f t="shared" si="13"/>
        <v>5116540</v>
      </c>
      <c r="H36" s="338">
        <f t="shared" si="13"/>
        <v>80000</v>
      </c>
      <c r="I36" s="338">
        <f t="shared" si="13"/>
        <v>0</v>
      </c>
      <c r="J36" s="338">
        <f t="shared" si="13"/>
        <v>80000</v>
      </c>
      <c r="K36" s="338">
        <f t="shared" si="13"/>
        <v>0</v>
      </c>
      <c r="L36" s="338">
        <f t="shared" si="13"/>
        <v>0</v>
      </c>
      <c r="M36" s="338">
        <f t="shared" si="13"/>
        <v>0</v>
      </c>
      <c r="N36" s="342">
        <f t="shared" si="13"/>
        <v>0</v>
      </c>
    </row>
    <row r="37" spans="1:14" x14ac:dyDescent="0.25">
      <c r="A37" s="196"/>
      <c r="B37" s="214" t="s">
        <v>39</v>
      </c>
      <c r="C37" s="298">
        <v>55</v>
      </c>
      <c r="D37" s="297">
        <f t="shared" ref="D37:N37" si="14">D20</f>
        <v>100000</v>
      </c>
      <c r="E37" s="297">
        <f t="shared" si="14"/>
        <v>100000</v>
      </c>
      <c r="F37" s="360">
        <f t="shared" si="14"/>
        <v>0</v>
      </c>
      <c r="G37" s="356">
        <f t="shared" si="14"/>
        <v>100000</v>
      </c>
      <c r="H37" s="338">
        <f t="shared" si="14"/>
        <v>0</v>
      </c>
      <c r="I37" s="338">
        <f t="shared" si="14"/>
        <v>0</v>
      </c>
      <c r="J37" s="338">
        <f t="shared" si="14"/>
        <v>0</v>
      </c>
      <c r="K37" s="338">
        <f t="shared" si="14"/>
        <v>0</v>
      </c>
      <c r="L37" s="338">
        <f t="shared" si="14"/>
        <v>0</v>
      </c>
      <c r="M37" s="338">
        <f t="shared" si="14"/>
        <v>0</v>
      </c>
      <c r="N37" s="342">
        <f t="shared" si="14"/>
        <v>0</v>
      </c>
    </row>
    <row r="38" spans="1:14" x14ac:dyDescent="0.25">
      <c r="A38" s="196"/>
      <c r="B38" s="214" t="s">
        <v>38</v>
      </c>
      <c r="C38" s="298">
        <v>57</v>
      </c>
      <c r="D38" s="297">
        <f t="shared" ref="D38:N38" si="15">D27</f>
        <v>9002000</v>
      </c>
      <c r="E38" s="297">
        <f t="shared" si="15"/>
        <v>9002000</v>
      </c>
      <c r="F38" s="360">
        <f t="shared" si="15"/>
        <v>4000000</v>
      </c>
      <c r="G38" s="356">
        <f t="shared" si="15"/>
        <v>5002000</v>
      </c>
      <c r="H38" s="338">
        <f t="shared" si="15"/>
        <v>0</v>
      </c>
      <c r="I38" s="338">
        <f t="shared" si="15"/>
        <v>0</v>
      </c>
      <c r="J38" s="338">
        <f t="shared" si="15"/>
        <v>0</v>
      </c>
      <c r="K38" s="338">
        <f t="shared" si="15"/>
        <v>0</v>
      </c>
      <c r="L38" s="338">
        <f t="shared" si="15"/>
        <v>0</v>
      </c>
      <c r="M38" s="338">
        <f t="shared" si="15"/>
        <v>0</v>
      </c>
      <c r="N38" s="342">
        <f t="shared" si="15"/>
        <v>0</v>
      </c>
    </row>
    <row r="39" spans="1:14" x14ac:dyDescent="0.25">
      <c r="A39" s="196"/>
      <c r="B39" s="214"/>
      <c r="C39" s="298">
        <v>59</v>
      </c>
      <c r="D39" s="297">
        <f t="shared" ref="D39:N39" si="16">D16+D33</f>
        <v>5200000</v>
      </c>
      <c r="E39" s="297">
        <f t="shared" si="16"/>
        <v>5200000</v>
      </c>
      <c r="F39" s="360">
        <f t="shared" si="16"/>
        <v>4931100</v>
      </c>
      <c r="G39" s="356">
        <f t="shared" si="16"/>
        <v>268900</v>
      </c>
      <c r="H39" s="338">
        <f t="shared" si="16"/>
        <v>20000</v>
      </c>
      <c r="I39" s="338">
        <f t="shared" si="16"/>
        <v>0</v>
      </c>
      <c r="J39" s="338">
        <f t="shared" si="16"/>
        <v>20000</v>
      </c>
      <c r="K39" s="338">
        <f t="shared" si="16"/>
        <v>0</v>
      </c>
      <c r="L39" s="338">
        <f t="shared" si="16"/>
        <v>0</v>
      </c>
      <c r="M39" s="338">
        <f t="shared" si="16"/>
        <v>0</v>
      </c>
      <c r="N39" s="342">
        <f t="shared" si="16"/>
        <v>0</v>
      </c>
    </row>
    <row r="40" spans="1:14" x14ac:dyDescent="0.25">
      <c r="A40" s="198"/>
      <c r="B40" s="216"/>
      <c r="C40" s="298">
        <v>85</v>
      </c>
      <c r="D40" s="297">
        <f>D17+D21</f>
        <v>0</v>
      </c>
      <c r="E40" s="297">
        <f t="shared" ref="E40:N40" si="17">E17+E21</f>
        <v>0</v>
      </c>
      <c r="F40" s="360">
        <f t="shared" si="17"/>
        <v>0</v>
      </c>
      <c r="G40" s="356">
        <f t="shared" si="17"/>
        <v>0</v>
      </c>
      <c r="H40" s="338">
        <f t="shared" si="17"/>
        <v>0</v>
      </c>
      <c r="I40" s="338">
        <f t="shared" si="17"/>
        <v>0</v>
      </c>
      <c r="J40" s="338">
        <f t="shared" si="17"/>
        <v>0</v>
      </c>
      <c r="K40" s="338">
        <f t="shared" si="17"/>
        <v>0</v>
      </c>
      <c r="L40" s="338">
        <f t="shared" si="17"/>
        <v>0</v>
      </c>
      <c r="M40" s="338">
        <f t="shared" si="17"/>
        <v>0</v>
      </c>
      <c r="N40" s="342">
        <f t="shared" si="17"/>
        <v>0</v>
      </c>
    </row>
    <row r="41" spans="1:14" x14ac:dyDescent="0.25">
      <c r="A41" s="376" t="s">
        <v>22</v>
      </c>
      <c r="B41" s="376"/>
      <c r="C41" s="299"/>
      <c r="D41" s="299"/>
      <c r="E41" s="299"/>
      <c r="F41" s="299"/>
      <c r="G41" s="299"/>
      <c r="H41" s="300"/>
      <c r="I41" s="279"/>
      <c r="J41" s="279"/>
      <c r="K41" s="279"/>
      <c r="L41" s="279"/>
      <c r="M41" s="279"/>
      <c r="N41" s="279"/>
    </row>
    <row r="42" spans="1:14" x14ac:dyDescent="0.25">
      <c r="A42" s="194">
        <v>1</v>
      </c>
      <c r="B42" s="218" t="s">
        <v>5</v>
      </c>
      <c r="C42" s="301"/>
      <c r="D42" s="177">
        <f t="shared" ref="D42:N42" si="18">D43</f>
        <v>6909000</v>
      </c>
      <c r="E42" s="177">
        <f t="shared" si="18"/>
        <v>6909000</v>
      </c>
      <c r="F42" s="164">
        <f t="shared" si="18"/>
        <v>2535100</v>
      </c>
      <c r="G42" s="165">
        <f t="shared" si="18"/>
        <v>4373900</v>
      </c>
      <c r="H42" s="246">
        <f t="shared" si="18"/>
        <v>0</v>
      </c>
      <c r="I42" s="246">
        <f t="shared" si="18"/>
        <v>0</v>
      </c>
      <c r="J42" s="242">
        <f t="shared" si="18"/>
        <v>0</v>
      </c>
      <c r="K42" s="242">
        <f t="shared" si="18"/>
        <v>0</v>
      </c>
      <c r="L42" s="242">
        <f t="shared" si="18"/>
        <v>0</v>
      </c>
      <c r="M42" s="242">
        <f t="shared" si="18"/>
        <v>0</v>
      </c>
      <c r="N42" s="242">
        <f t="shared" si="18"/>
        <v>0</v>
      </c>
    </row>
    <row r="43" spans="1:14" x14ac:dyDescent="0.25">
      <c r="A43" s="220"/>
      <c r="B43" s="221" t="s">
        <v>1</v>
      </c>
      <c r="C43" s="302">
        <v>71</v>
      </c>
      <c r="D43" s="274">
        <v>6909000</v>
      </c>
      <c r="E43" s="275">
        <v>6909000</v>
      </c>
      <c r="F43" s="276">
        <v>2535100</v>
      </c>
      <c r="G43" s="277">
        <f>E43-F43</f>
        <v>4373900</v>
      </c>
      <c r="H43" s="278">
        <f>SUM(I43:N43)</f>
        <v>0</v>
      </c>
      <c r="I43" s="278"/>
      <c r="J43" s="279"/>
      <c r="K43" s="279"/>
      <c r="L43" s="279"/>
      <c r="M43" s="279"/>
      <c r="N43" s="279"/>
    </row>
    <row r="44" spans="1:14" x14ac:dyDescent="0.25">
      <c r="A44" s="223">
        <v>2</v>
      </c>
      <c r="B44" s="218" t="s">
        <v>6</v>
      </c>
      <c r="C44" s="301"/>
      <c r="D44" s="177">
        <f>D45+D46+D47</f>
        <v>22411000</v>
      </c>
      <c r="E44" s="177">
        <f>E45+E46+E47</f>
        <v>22411000</v>
      </c>
      <c r="F44" s="164">
        <f>F45+F46+F47</f>
        <v>13161299</v>
      </c>
      <c r="G44" s="165">
        <f>G45+G46+G47</f>
        <v>9249701</v>
      </c>
      <c r="H44" s="246">
        <f>H45+H46+H47</f>
        <v>100000</v>
      </c>
      <c r="I44" s="246">
        <f t="shared" ref="I44:N44" si="19">I45+I46+I47</f>
        <v>0</v>
      </c>
      <c r="J44" s="246">
        <f t="shared" si="19"/>
        <v>100000</v>
      </c>
      <c r="K44" s="246">
        <f t="shared" si="19"/>
        <v>0</v>
      </c>
      <c r="L44" s="242">
        <f t="shared" si="19"/>
        <v>0</v>
      </c>
      <c r="M44" s="242">
        <f t="shared" si="19"/>
        <v>0</v>
      </c>
      <c r="N44" s="242">
        <f t="shared" si="19"/>
        <v>0</v>
      </c>
    </row>
    <row r="45" spans="1:14" x14ac:dyDescent="0.25">
      <c r="A45" s="224"/>
      <c r="B45" s="179" t="s">
        <v>20</v>
      </c>
      <c r="C45" s="303">
        <v>55</v>
      </c>
      <c r="D45" s="274">
        <v>4836000</v>
      </c>
      <c r="E45" s="275">
        <v>4836000</v>
      </c>
      <c r="F45" s="276">
        <v>1165000</v>
      </c>
      <c r="G45" s="277">
        <f>E45-F45</f>
        <v>3671000</v>
      </c>
      <c r="H45" s="278">
        <f>SUM(I45:N45)</f>
        <v>0</v>
      </c>
      <c r="I45" s="304"/>
      <c r="J45" s="304"/>
      <c r="K45" s="279"/>
      <c r="L45" s="279"/>
      <c r="M45" s="279"/>
      <c r="N45" s="279"/>
    </row>
    <row r="46" spans="1:14" x14ac:dyDescent="0.25">
      <c r="A46" s="224"/>
      <c r="B46" s="188" t="s">
        <v>13</v>
      </c>
      <c r="C46" s="303">
        <v>58</v>
      </c>
      <c r="D46" s="274">
        <v>22157000</v>
      </c>
      <c r="E46" s="275">
        <v>22157000</v>
      </c>
      <c r="F46" s="276">
        <v>11996299</v>
      </c>
      <c r="G46" s="277">
        <f>E46-F46</f>
        <v>10160701</v>
      </c>
      <c r="H46" s="278">
        <f t="shared" ref="H46:H47" si="20">SUM(I46:N46)</f>
        <v>100000</v>
      </c>
      <c r="I46" s="278"/>
      <c r="J46" s="279">
        <v>100000</v>
      </c>
      <c r="K46" s="279"/>
      <c r="L46" s="279"/>
      <c r="M46" s="279"/>
      <c r="N46" s="279"/>
    </row>
    <row r="47" spans="1:14" x14ac:dyDescent="0.25">
      <c r="A47" s="220"/>
      <c r="B47" s="203"/>
      <c r="C47" s="302">
        <v>85</v>
      </c>
      <c r="D47" s="305">
        <v>-4582000</v>
      </c>
      <c r="E47" s="305">
        <v>-4582000</v>
      </c>
      <c r="F47" s="306"/>
      <c r="G47" s="277">
        <f>E47-F47</f>
        <v>-4582000</v>
      </c>
      <c r="H47" s="278">
        <f t="shared" si="20"/>
        <v>0</v>
      </c>
      <c r="I47" s="278"/>
      <c r="J47" s="279"/>
      <c r="K47" s="279"/>
      <c r="L47" s="279"/>
      <c r="M47" s="279"/>
      <c r="N47" s="279"/>
    </row>
    <row r="48" spans="1:14" x14ac:dyDescent="0.25">
      <c r="A48" s="179">
        <v>3</v>
      </c>
      <c r="B48" s="182" t="s">
        <v>7</v>
      </c>
      <c r="C48" s="281"/>
      <c r="D48" s="268">
        <f t="shared" ref="D48:N50" si="21">D49</f>
        <v>26000</v>
      </c>
      <c r="E48" s="268">
        <f t="shared" si="21"/>
        <v>26000</v>
      </c>
      <c r="F48" s="267">
        <f t="shared" si="21"/>
        <v>0</v>
      </c>
      <c r="G48" s="284">
        <f t="shared" si="21"/>
        <v>26000</v>
      </c>
      <c r="H48" s="285">
        <f t="shared" si="21"/>
        <v>0</v>
      </c>
      <c r="I48" s="285">
        <f t="shared" si="21"/>
        <v>0</v>
      </c>
      <c r="J48" s="286">
        <f t="shared" si="21"/>
        <v>0</v>
      </c>
      <c r="K48" s="286">
        <f t="shared" si="21"/>
        <v>0</v>
      </c>
      <c r="L48" s="286">
        <f t="shared" si="21"/>
        <v>0</v>
      </c>
      <c r="M48" s="286">
        <f t="shared" si="21"/>
        <v>0</v>
      </c>
      <c r="N48" s="286">
        <f t="shared" si="21"/>
        <v>0</v>
      </c>
    </row>
    <row r="49" spans="1:14" x14ac:dyDescent="0.25">
      <c r="A49" s="226"/>
      <c r="B49" s="203" t="s">
        <v>14</v>
      </c>
      <c r="C49" s="287">
        <v>71</v>
      </c>
      <c r="D49" s="274">
        <v>26000</v>
      </c>
      <c r="E49" s="275">
        <v>26000</v>
      </c>
      <c r="F49" s="276"/>
      <c r="G49" s="277">
        <f>E49-F49</f>
        <v>26000</v>
      </c>
      <c r="H49" s="278">
        <f>SUM(I49:N49)</f>
        <v>0</v>
      </c>
      <c r="I49" s="279"/>
      <c r="J49" s="279"/>
      <c r="K49" s="279"/>
      <c r="L49" s="279"/>
      <c r="M49" s="279"/>
      <c r="N49" s="279"/>
    </row>
    <row r="50" spans="1:14" x14ac:dyDescent="0.25">
      <c r="A50" s="190">
        <v>4</v>
      </c>
      <c r="B50" s="191" t="s">
        <v>8</v>
      </c>
      <c r="C50" s="307"/>
      <c r="D50" s="282">
        <f t="shared" si="21"/>
        <v>309000</v>
      </c>
      <c r="E50" s="282">
        <f t="shared" si="21"/>
        <v>309000</v>
      </c>
      <c r="F50" s="283">
        <f t="shared" si="21"/>
        <v>101300</v>
      </c>
      <c r="G50" s="284">
        <f t="shared" si="21"/>
        <v>207700</v>
      </c>
      <c r="H50" s="285">
        <f t="shared" si="21"/>
        <v>0</v>
      </c>
      <c r="I50" s="285">
        <f t="shared" si="21"/>
        <v>0</v>
      </c>
      <c r="J50" s="286">
        <f t="shared" si="21"/>
        <v>0</v>
      </c>
      <c r="K50" s="286">
        <f t="shared" si="21"/>
        <v>0</v>
      </c>
      <c r="L50" s="286">
        <f t="shared" si="21"/>
        <v>0</v>
      </c>
      <c r="M50" s="286">
        <f t="shared" si="21"/>
        <v>0</v>
      </c>
      <c r="N50" s="286">
        <f t="shared" si="21"/>
        <v>0</v>
      </c>
    </row>
    <row r="51" spans="1:14" x14ac:dyDescent="0.25">
      <c r="A51" s="226"/>
      <c r="B51" s="181" t="s">
        <v>15</v>
      </c>
      <c r="C51" s="287">
        <v>71</v>
      </c>
      <c r="D51" s="274">
        <v>309000</v>
      </c>
      <c r="E51" s="275">
        <v>309000</v>
      </c>
      <c r="F51" s="276">
        <v>101300</v>
      </c>
      <c r="G51" s="277">
        <f>E51-F51</f>
        <v>207700</v>
      </c>
      <c r="H51" s="278">
        <f>SUM(I51:N51)</f>
        <v>0</v>
      </c>
      <c r="I51" s="279"/>
      <c r="J51" s="279"/>
      <c r="K51" s="279"/>
      <c r="L51" s="279"/>
      <c r="M51" s="279"/>
      <c r="N51" s="279"/>
    </row>
    <row r="52" spans="1:14" x14ac:dyDescent="0.25">
      <c r="A52" s="194">
        <v>5</v>
      </c>
      <c r="B52" s="191" t="s">
        <v>11</v>
      </c>
      <c r="C52" s="290"/>
      <c r="D52" s="282">
        <f t="shared" ref="D52:N52" si="22">D53</f>
        <v>550000</v>
      </c>
      <c r="E52" s="282">
        <f t="shared" si="22"/>
        <v>550000</v>
      </c>
      <c r="F52" s="283">
        <f t="shared" si="22"/>
        <v>49000</v>
      </c>
      <c r="G52" s="284">
        <f t="shared" si="22"/>
        <v>501000</v>
      </c>
      <c r="H52" s="285">
        <f t="shared" si="22"/>
        <v>460781</v>
      </c>
      <c r="I52" s="285">
        <f t="shared" si="22"/>
        <v>0</v>
      </c>
      <c r="J52" s="286">
        <f t="shared" si="22"/>
        <v>0</v>
      </c>
      <c r="K52" s="286">
        <f t="shared" si="22"/>
        <v>460781</v>
      </c>
      <c r="L52" s="286">
        <f t="shared" si="22"/>
        <v>0</v>
      </c>
      <c r="M52" s="286">
        <f t="shared" si="22"/>
        <v>0</v>
      </c>
      <c r="N52" s="286">
        <f t="shared" si="22"/>
        <v>0</v>
      </c>
    </row>
    <row r="53" spans="1:14" x14ac:dyDescent="0.25">
      <c r="A53" s="220"/>
      <c r="B53" s="181" t="s">
        <v>29</v>
      </c>
      <c r="C53" s="287">
        <v>71</v>
      </c>
      <c r="D53" s="274">
        <v>550000</v>
      </c>
      <c r="E53" s="275">
        <v>550000</v>
      </c>
      <c r="F53" s="276">
        <v>49000</v>
      </c>
      <c r="G53" s="277">
        <f>E53-F53</f>
        <v>501000</v>
      </c>
      <c r="H53" s="278">
        <f>SUM(I53:N53)</f>
        <v>460781</v>
      </c>
      <c r="I53" s="279"/>
      <c r="J53" s="279"/>
      <c r="K53" s="279">
        <v>460781</v>
      </c>
      <c r="L53" s="279"/>
      <c r="M53" s="279"/>
      <c r="N53" s="279"/>
    </row>
    <row r="54" spans="1:14" x14ac:dyDescent="0.25">
      <c r="A54" s="179">
        <v>6</v>
      </c>
      <c r="B54" s="182" t="s">
        <v>9</v>
      </c>
      <c r="C54" s="308"/>
      <c r="D54" s="282">
        <f t="shared" ref="D54:N54" si="23">D55</f>
        <v>270000</v>
      </c>
      <c r="E54" s="282">
        <f t="shared" si="23"/>
        <v>270000</v>
      </c>
      <c r="F54" s="283">
        <f t="shared" si="23"/>
        <v>250000</v>
      </c>
      <c r="G54" s="284">
        <f t="shared" si="23"/>
        <v>20000</v>
      </c>
      <c r="H54" s="285">
        <f t="shared" si="23"/>
        <v>0</v>
      </c>
      <c r="I54" s="285">
        <f t="shared" si="23"/>
        <v>0</v>
      </c>
      <c r="J54" s="286">
        <f t="shared" si="23"/>
        <v>0</v>
      </c>
      <c r="K54" s="286">
        <f t="shared" si="23"/>
        <v>0</v>
      </c>
      <c r="L54" s="286">
        <f t="shared" si="23"/>
        <v>0</v>
      </c>
      <c r="M54" s="286">
        <f t="shared" si="23"/>
        <v>0</v>
      </c>
      <c r="N54" s="286">
        <f t="shared" si="23"/>
        <v>0</v>
      </c>
    </row>
    <row r="55" spans="1:14" x14ac:dyDescent="0.25">
      <c r="A55" s="181"/>
      <c r="B55" s="181" t="s">
        <v>18</v>
      </c>
      <c r="C55" s="296">
        <v>71</v>
      </c>
      <c r="D55" s="274">
        <v>270000</v>
      </c>
      <c r="E55" s="275">
        <v>270000</v>
      </c>
      <c r="F55" s="276">
        <v>250000</v>
      </c>
      <c r="G55" s="277">
        <f>E55-F55</f>
        <v>20000</v>
      </c>
      <c r="H55" s="278">
        <f>SUM(I55:N55)</f>
        <v>0</v>
      </c>
      <c r="I55" s="279"/>
      <c r="J55" s="279"/>
      <c r="K55" s="279"/>
      <c r="L55" s="279"/>
      <c r="M55" s="279"/>
      <c r="N55" s="279"/>
    </row>
    <row r="56" spans="1:14" x14ac:dyDescent="0.25">
      <c r="A56" s="194">
        <v>7</v>
      </c>
      <c r="B56" s="191" t="s">
        <v>12</v>
      </c>
      <c r="C56" s="308"/>
      <c r="D56" s="282">
        <f>D57+D58</f>
        <v>3832500</v>
      </c>
      <c r="E56" s="282">
        <f t="shared" ref="E56:N56" si="24">E57+E58</f>
        <v>3832500</v>
      </c>
      <c r="F56" s="283">
        <f t="shared" si="24"/>
        <v>370669</v>
      </c>
      <c r="G56" s="284">
        <f t="shared" si="24"/>
        <v>3461831</v>
      </c>
      <c r="H56" s="285">
        <f t="shared" si="24"/>
        <v>0</v>
      </c>
      <c r="I56" s="285">
        <f t="shared" si="24"/>
        <v>0</v>
      </c>
      <c r="J56" s="286">
        <f t="shared" si="24"/>
        <v>0</v>
      </c>
      <c r="K56" s="286">
        <f t="shared" si="24"/>
        <v>0</v>
      </c>
      <c r="L56" s="286">
        <f t="shared" si="24"/>
        <v>0</v>
      </c>
      <c r="M56" s="286">
        <f t="shared" si="24"/>
        <v>0</v>
      </c>
      <c r="N56" s="286">
        <f t="shared" si="24"/>
        <v>0</v>
      </c>
    </row>
    <row r="57" spans="1:14" x14ac:dyDescent="0.25">
      <c r="A57" s="196"/>
      <c r="B57" s="188"/>
      <c r="C57" s="309">
        <v>58</v>
      </c>
      <c r="D57" s="310">
        <v>3817500</v>
      </c>
      <c r="E57" s="275">
        <v>3817500</v>
      </c>
      <c r="F57" s="276">
        <v>370669</v>
      </c>
      <c r="G57" s="277">
        <f>E57-F57</f>
        <v>3446831</v>
      </c>
      <c r="H57" s="278">
        <f>SUM(I57:N57)</f>
        <v>0</v>
      </c>
      <c r="I57" s="279"/>
      <c r="J57" s="304"/>
      <c r="K57" s="279"/>
      <c r="L57" s="279"/>
      <c r="M57" s="279"/>
      <c r="N57" s="279"/>
    </row>
    <row r="58" spans="1:14" x14ac:dyDescent="0.25">
      <c r="A58" s="196"/>
      <c r="B58" s="203" t="s">
        <v>16</v>
      </c>
      <c r="C58" s="309">
        <v>71</v>
      </c>
      <c r="D58" s="310">
        <v>15000</v>
      </c>
      <c r="E58" s="275">
        <v>15000</v>
      </c>
      <c r="F58" s="276"/>
      <c r="G58" s="277">
        <f>E58-F58</f>
        <v>15000</v>
      </c>
      <c r="H58" s="278">
        <f>SUM(I58:N58)</f>
        <v>0</v>
      </c>
      <c r="I58" s="279"/>
      <c r="J58" s="279"/>
      <c r="K58" s="279"/>
      <c r="L58" s="279"/>
      <c r="M58" s="279"/>
      <c r="N58" s="279"/>
    </row>
    <row r="59" spans="1:14" x14ac:dyDescent="0.25">
      <c r="A59" s="190">
        <v>8</v>
      </c>
      <c r="B59" s="271" t="s">
        <v>35</v>
      </c>
      <c r="C59" s="308"/>
      <c r="D59" s="282">
        <f>D60+D61+D62</f>
        <v>195071000</v>
      </c>
      <c r="E59" s="282">
        <f>E60+E61+E62</f>
        <v>195071000</v>
      </c>
      <c r="F59" s="283">
        <f>F60+F61+F62</f>
        <v>90636969</v>
      </c>
      <c r="G59" s="284">
        <f>G60+G61+G62</f>
        <v>104434031</v>
      </c>
      <c r="H59" s="285">
        <f>H60+H61+H62</f>
        <v>18284573</v>
      </c>
      <c r="I59" s="285">
        <f t="shared" ref="I59:N59" si="25">I60+I61+I62</f>
        <v>18284573</v>
      </c>
      <c r="J59" s="285">
        <f t="shared" si="25"/>
        <v>0</v>
      </c>
      <c r="K59" s="285">
        <f t="shared" si="25"/>
        <v>0</v>
      </c>
      <c r="L59" s="286">
        <f t="shared" si="25"/>
        <v>0</v>
      </c>
      <c r="M59" s="286">
        <f t="shared" si="25"/>
        <v>0</v>
      </c>
      <c r="N59" s="286">
        <f t="shared" si="25"/>
        <v>0</v>
      </c>
    </row>
    <row r="60" spans="1:14" x14ac:dyDescent="0.25">
      <c r="A60" s="179"/>
      <c r="B60" s="214" t="s">
        <v>36</v>
      </c>
      <c r="C60" s="296">
        <v>58</v>
      </c>
      <c r="D60" s="274">
        <v>144052000</v>
      </c>
      <c r="E60" s="275">
        <v>144052000</v>
      </c>
      <c r="F60" s="276">
        <v>62429215</v>
      </c>
      <c r="G60" s="277">
        <f>E60-F60</f>
        <v>81622785</v>
      </c>
      <c r="H60" s="278">
        <f>SUM(I60:N60)</f>
        <v>18284573</v>
      </c>
      <c r="I60" s="279">
        <v>18284573</v>
      </c>
      <c r="J60" s="279"/>
      <c r="K60" s="279"/>
      <c r="L60" s="279"/>
      <c r="M60" s="279">
        <v>0</v>
      </c>
      <c r="N60" s="279"/>
    </row>
    <row r="61" spans="1:14" x14ac:dyDescent="0.25">
      <c r="A61" s="179"/>
      <c r="B61" s="214"/>
      <c r="C61" s="296">
        <v>71</v>
      </c>
      <c r="D61" s="274">
        <v>67134000</v>
      </c>
      <c r="E61" s="275">
        <v>67134000</v>
      </c>
      <c r="F61" s="276">
        <v>28207754</v>
      </c>
      <c r="G61" s="277">
        <f>E61-F61</f>
        <v>38926246</v>
      </c>
      <c r="H61" s="278">
        <f t="shared" ref="H61:H62" si="26">SUM(I61:N61)</f>
        <v>0</v>
      </c>
      <c r="I61" s="278"/>
      <c r="J61" s="279"/>
      <c r="K61" s="279"/>
      <c r="L61" s="279"/>
      <c r="M61" s="279"/>
      <c r="N61" s="279"/>
    </row>
    <row r="62" spans="1:14" x14ac:dyDescent="0.25">
      <c r="A62" s="181"/>
      <c r="B62" s="214"/>
      <c r="C62" s="296">
        <v>85</v>
      </c>
      <c r="D62" s="274">
        <v>-16115000</v>
      </c>
      <c r="E62" s="274">
        <v>-16115000</v>
      </c>
      <c r="F62" s="276"/>
      <c r="G62" s="277">
        <f>E62-F62</f>
        <v>-16115000</v>
      </c>
      <c r="H62" s="278">
        <f t="shared" si="26"/>
        <v>0</v>
      </c>
      <c r="I62" s="278"/>
      <c r="J62" s="279"/>
      <c r="K62" s="279"/>
      <c r="L62" s="279"/>
      <c r="M62" s="279"/>
      <c r="N62" s="279"/>
    </row>
    <row r="63" spans="1:14" x14ac:dyDescent="0.25">
      <c r="A63" s="196"/>
      <c r="B63" s="209" t="s">
        <v>24</v>
      </c>
      <c r="C63" s="296"/>
      <c r="D63" s="297">
        <f t="shared" ref="D63:N63" si="27">SUM(D64:D66)</f>
        <v>250075500</v>
      </c>
      <c r="E63" s="297">
        <f t="shared" si="27"/>
        <v>250075500</v>
      </c>
      <c r="F63" s="360">
        <f t="shared" si="27"/>
        <v>107104337</v>
      </c>
      <c r="G63" s="356">
        <f t="shared" si="27"/>
        <v>142971163</v>
      </c>
      <c r="H63" s="338">
        <f t="shared" si="27"/>
        <v>18845354</v>
      </c>
      <c r="I63" s="338">
        <f t="shared" si="27"/>
        <v>18284573</v>
      </c>
      <c r="J63" s="338">
        <f t="shared" si="27"/>
        <v>100000</v>
      </c>
      <c r="K63" s="338">
        <f t="shared" si="27"/>
        <v>460781</v>
      </c>
      <c r="L63" s="338">
        <f t="shared" si="27"/>
        <v>0</v>
      </c>
      <c r="M63" s="338">
        <f t="shared" si="27"/>
        <v>0</v>
      </c>
      <c r="N63" s="342">
        <f t="shared" si="27"/>
        <v>0</v>
      </c>
    </row>
    <row r="64" spans="1:14" x14ac:dyDescent="0.25">
      <c r="A64" s="196"/>
      <c r="B64" s="214" t="s">
        <v>25</v>
      </c>
      <c r="C64" s="298">
        <v>55</v>
      </c>
      <c r="D64" s="297">
        <f>D45</f>
        <v>4836000</v>
      </c>
      <c r="E64" s="297">
        <f t="shared" ref="E64:N64" si="28">E45</f>
        <v>4836000</v>
      </c>
      <c r="F64" s="360">
        <f t="shared" si="28"/>
        <v>1165000</v>
      </c>
      <c r="G64" s="356">
        <f t="shared" si="28"/>
        <v>3671000</v>
      </c>
      <c r="H64" s="338">
        <f t="shared" si="28"/>
        <v>0</v>
      </c>
      <c r="I64" s="338">
        <f t="shared" si="28"/>
        <v>0</v>
      </c>
      <c r="J64" s="338">
        <f t="shared" si="28"/>
        <v>0</v>
      </c>
      <c r="K64" s="338">
        <f t="shared" si="28"/>
        <v>0</v>
      </c>
      <c r="L64" s="338">
        <f t="shared" si="28"/>
        <v>0</v>
      </c>
      <c r="M64" s="338">
        <f t="shared" si="28"/>
        <v>0</v>
      </c>
      <c r="N64" s="342">
        <f t="shared" si="28"/>
        <v>0</v>
      </c>
    </row>
    <row r="65" spans="1:14" x14ac:dyDescent="0.25">
      <c r="A65" s="196"/>
      <c r="B65" s="214" t="s">
        <v>26</v>
      </c>
      <c r="C65" s="311">
        <v>58</v>
      </c>
      <c r="D65" s="312">
        <f>D46+D60+D57</f>
        <v>170026500</v>
      </c>
      <c r="E65" s="312">
        <f t="shared" ref="E65:N65" si="29">E46+E60+E57</f>
        <v>170026500</v>
      </c>
      <c r="F65" s="361">
        <f t="shared" si="29"/>
        <v>74796183</v>
      </c>
      <c r="G65" s="357">
        <f t="shared" si="29"/>
        <v>95230317</v>
      </c>
      <c r="H65" s="339">
        <f t="shared" si="29"/>
        <v>18384573</v>
      </c>
      <c r="I65" s="339">
        <f t="shared" si="29"/>
        <v>18284573</v>
      </c>
      <c r="J65" s="339">
        <f t="shared" si="29"/>
        <v>100000</v>
      </c>
      <c r="K65" s="339">
        <f t="shared" si="29"/>
        <v>0</v>
      </c>
      <c r="L65" s="339">
        <f t="shared" si="29"/>
        <v>0</v>
      </c>
      <c r="M65" s="339">
        <f t="shared" si="29"/>
        <v>0</v>
      </c>
      <c r="N65" s="342">
        <f t="shared" si="29"/>
        <v>0</v>
      </c>
    </row>
    <row r="66" spans="1:14" x14ac:dyDescent="0.25">
      <c r="A66" s="224"/>
      <c r="B66" s="173"/>
      <c r="C66" s="311">
        <v>71</v>
      </c>
      <c r="D66" s="312">
        <f>D43+D49+D51+D53+D55+D58+D61</f>
        <v>75213000</v>
      </c>
      <c r="E66" s="312">
        <f t="shared" ref="E66:N66" si="30">E43+E49+E51+E53+E55+E58+E61</f>
        <v>75213000</v>
      </c>
      <c r="F66" s="361">
        <f t="shared" si="30"/>
        <v>31143154</v>
      </c>
      <c r="G66" s="357">
        <f t="shared" si="30"/>
        <v>44069846</v>
      </c>
      <c r="H66" s="339">
        <f t="shared" si="30"/>
        <v>460781</v>
      </c>
      <c r="I66" s="339">
        <f t="shared" si="30"/>
        <v>0</v>
      </c>
      <c r="J66" s="339">
        <f t="shared" si="30"/>
        <v>0</v>
      </c>
      <c r="K66" s="339">
        <f t="shared" si="30"/>
        <v>460781</v>
      </c>
      <c r="L66" s="339">
        <f t="shared" si="30"/>
        <v>0</v>
      </c>
      <c r="M66" s="339">
        <f t="shared" si="30"/>
        <v>0</v>
      </c>
      <c r="N66" s="342">
        <f t="shared" si="30"/>
        <v>0</v>
      </c>
    </row>
    <row r="67" spans="1:14" x14ac:dyDescent="0.25">
      <c r="A67" s="224"/>
      <c r="B67" s="173"/>
      <c r="C67" s="311">
        <v>85</v>
      </c>
      <c r="D67" s="312">
        <f>D47+D62</f>
        <v>-20697000</v>
      </c>
      <c r="E67" s="312">
        <f t="shared" ref="E67:N67" si="31">E47+E62</f>
        <v>-20697000</v>
      </c>
      <c r="F67" s="361">
        <f t="shared" si="31"/>
        <v>0</v>
      </c>
      <c r="G67" s="357">
        <f t="shared" si="31"/>
        <v>-20697000</v>
      </c>
      <c r="H67" s="339">
        <f t="shared" si="31"/>
        <v>0</v>
      </c>
      <c r="I67" s="339">
        <f t="shared" si="31"/>
        <v>0</v>
      </c>
      <c r="J67" s="339">
        <f t="shared" si="31"/>
        <v>0</v>
      </c>
      <c r="K67" s="339">
        <f t="shared" si="31"/>
        <v>0</v>
      </c>
      <c r="L67" s="339">
        <f t="shared" si="31"/>
        <v>0</v>
      </c>
      <c r="M67" s="339">
        <f t="shared" si="31"/>
        <v>0</v>
      </c>
      <c r="N67" s="342">
        <f t="shared" si="31"/>
        <v>0</v>
      </c>
    </row>
    <row r="68" spans="1:14" x14ac:dyDescent="0.25">
      <c r="A68" s="194"/>
      <c r="B68" s="209"/>
      <c r="C68" s="296"/>
      <c r="D68" s="313">
        <f t="shared" ref="D68:F68" si="32">SUM(D69:D76)</f>
        <v>302590500</v>
      </c>
      <c r="E68" s="313">
        <f t="shared" ref="E68" si="33">SUM(E69:E76)</f>
        <v>302590500</v>
      </c>
      <c r="F68" s="314">
        <f t="shared" si="32"/>
        <v>144306897</v>
      </c>
      <c r="G68" s="315">
        <f t="shared" ref="G68:N68" si="34">SUM(G69:G76)</f>
        <v>158283603</v>
      </c>
      <c r="H68" s="316">
        <f t="shared" si="34"/>
        <v>21145354</v>
      </c>
      <c r="I68" s="316">
        <f t="shared" si="34"/>
        <v>18284573</v>
      </c>
      <c r="J68" s="316">
        <f t="shared" si="34"/>
        <v>2400000</v>
      </c>
      <c r="K68" s="316">
        <f t="shared" si="34"/>
        <v>460781</v>
      </c>
      <c r="L68" s="316">
        <f t="shared" si="34"/>
        <v>0</v>
      </c>
      <c r="M68" s="316">
        <f t="shared" si="34"/>
        <v>0</v>
      </c>
      <c r="N68" s="343">
        <f t="shared" si="34"/>
        <v>0</v>
      </c>
    </row>
    <row r="69" spans="1:14" x14ac:dyDescent="0.25">
      <c r="A69" s="196"/>
      <c r="B69" s="214" t="s">
        <v>24</v>
      </c>
      <c r="C69" s="273">
        <v>10</v>
      </c>
      <c r="D69" s="313">
        <f t="shared" ref="D69:N70" si="35">D35</f>
        <v>25130000</v>
      </c>
      <c r="E69" s="313">
        <f t="shared" si="35"/>
        <v>25130000</v>
      </c>
      <c r="F69" s="314">
        <f t="shared" si="35"/>
        <v>20305000</v>
      </c>
      <c r="G69" s="315">
        <f t="shared" si="35"/>
        <v>4825000</v>
      </c>
      <c r="H69" s="316">
        <f t="shared" si="35"/>
        <v>2200000</v>
      </c>
      <c r="I69" s="316">
        <f t="shared" si="35"/>
        <v>0</v>
      </c>
      <c r="J69" s="316">
        <f t="shared" si="35"/>
        <v>2200000</v>
      </c>
      <c r="K69" s="316">
        <f t="shared" si="35"/>
        <v>0</v>
      </c>
      <c r="L69" s="316">
        <f t="shared" si="35"/>
        <v>0</v>
      </c>
      <c r="M69" s="316">
        <f t="shared" si="35"/>
        <v>0</v>
      </c>
      <c r="N69" s="343">
        <f t="shared" si="35"/>
        <v>0</v>
      </c>
    </row>
    <row r="70" spans="1:14" x14ac:dyDescent="0.25">
      <c r="A70" s="196"/>
      <c r="B70" s="214" t="s">
        <v>31</v>
      </c>
      <c r="C70" s="273">
        <v>20</v>
      </c>
      <c r="D70" s="313">
        <f t="shared" si="35"/>
        <v>13083000</v>
      </c>
      <c r="E70" s="313">
        <f t="shared" si="35"/>
        <v>13083000</v>
      </c>
      <c r="F70" s="314">
        <f t="shared" si="35"/>
        <v>7966460</v>
      </c>
      <c r="G70" s="315">
        <f t="shared" si="35"/>
        <v>5116540</v>
      </c>
      <c r="H70" s="316">
        <f t="shared" si="35"/>
        <v>80000</v>
      </c>
      <c r="I70" s="316">
        <f t="shared" si="35"/>
        <v>0</v>
      </c>
      <c r="J70" s="316">
        <f t="shared" si="35"/>
        <v>80000</v>
      </c>
      <c r="K70" s="316">
        <f t="shared" si="35"/>
        <v>0</v>
      </c>
      <c r="L70" s="316">
        <f t="shared" si="35"/>
        <v>0</v>
      </c>
      <c r="M70" s="316">
        <f t="shared" si="35"/>
        <v>0</v>
      </c>
      <c r="N70" s="343">
        <f t="shared" si="35"/>
        <v>0</v>
      </c>
    </row>
    <row r="71" spans="1:14" x14ac:dyDescent="0.25">
      <c r="A71" s="224"/>
      <c r="B71" s="214" t="s">
        <v>32</v>
      </c>
      <c r="C71" s="273">
        <v>55</v>
      </c>
      <c r="D71" s="313">
        <f t="shared" ref="D71:N71" si="36">D37+D64</f>
        <v>4936000</v>
      </c>
      <c r="E71" s="313">
        <f t="shared" si="36"/>
        <v>4936000</v>
      </c>
      <c r="F71" s="314">
        <f t="shared" si="36"/>
        <v>1165000</v>
      </c>
      <c r="G71" s="315">
        <f t="shared" si="36"/>
        <v>3771000</v>
      </c>
      <c r="H71" s="316">
        <f t="shared" si="36"/>
        <v>0</v>
      </c>
      <c r="I71" s="316">
        <f t="shared" si="36"/>
        <v>0</v>
      </c>
      <c r="J71" s="316">
        <f t="shared" si="36"/>
        <v>0</v>
      </c>
      <c r="K71" s="316">
        <f t="shared" si="36"/>
        <v>0</v>
      </c>
      <c r="L71" s="316">
        <f t="shared" si="36"/>
        <v>0</v>
      </c>
      <c r="M71" s="316">
        <f t="shared" si="36"/>
        <v>0</v>
      </c>
      <c r="N71" s="343">
        <f t="shared" si="36"/>
        <v>0</v>
      </c>
    </row>
    <row r="72" spans="1:14" x14ac:dyDescent="0.25">
      <c r="A72" s="224"/>
      <c r="B72" s="214" t="s">
        <v>33</v>
      </c>
      <c r="C72" s="273">
        <v>57</v>
      </c>
      <c r="D72" s="313">
        <f t="shared" ref="D72:N72" si="37">D38</f>
        <v>9002000</v>
      </c>
      <c r="E72" s="313">
        <f t="shared" si="37"/>
        <v>9002000</v>
      </c>
      <c r="F72" s="314">
        <f t="shared" si="37"/>
        <v>4000000</v>
      </c>
      <c r="G72" s="315">
        <f t="shared" si="37"/>
        <v>5002000</v>
      </c>
      <c r="H72" s="316">
        <f t="shared" si="37"/>
        <v>0</v>
      </c>
      <c r="I72" s="316">
        <f t="shared" si="37"/>
        <v>0</v>
      </c>
      <c r="J72" s="316">
        <f t="shared" si="37"/>
        <v>0</v>
      </c>
      <c r="K72" s="316">
        <f t="shared" si="37"/>
        <v>0</v>
      </c>
      <c r="L72" s="316">
        <f t="shared" si="37"/>
        <v>0</v>
      </c>
      <c r="M72" s="316">
        <f t="shared" si="37"/>
        <v>0</v>
      </c>
      <c r="N72" s="343">
        <f t="shared" si="37"/>
        <v>0</v>
      </c>
    </row>
    <row r="73" spans="1:14" x14ac:dyDescent="0.25">
      <c r="A73" s="196"/>
      <c r="B73" s="214"/>
      <c r="C73" s="273">
        <v>58</v>
      </c>
      <c r="D73" s="313">
        <f t="shared" ref="D73:N73" si="38">D65</f>
        <v>170026500</v>
      </c>
      <c r="E73" s="313">
        <f t="shared" si="38"/>
        <v>170026500</v>
      </c>
      <c r="F73" s="314">
        <f t="shared" si="38"/>
        <v>74796183</v>
      </c>
      <c r="G73" s="315">
        <f t="shared" si="38"/>
        <v>95230317</v>
      </c>
      <c r="H73" s="316">
        <f t="shared" si="38"/>
        <v>18384573</v>
      </c>
      <c r="I73" s="316">
        <f t="shared" si="38"/>
        <v>18284573</v>
      </c>
      <c r="J73" s="316">
        <f t="shared" si="38"/>
        <v>100000</v>
      </c>
      <c r="K73" s="316">
        <f t="shared" si="38"/>
        <v>0</v>
      </c>
      <c r="L73" s="316">
        <f t="shared" si="38"/>
        <v>0</v>
      </c>
      <c r="M73" s="316">
        <f t="shared" si="38"/>
        <v>0</v>
      </c>
      <c r="N73" s="343">
        <f t="shared" si="38"/>
        <v>0</v>
      </c>
    </row>
    <row r="74" spans="1:14" x14ac:dyDescent="0.25">
      <c r="A74" s="224"/>
      <c r="B74" s="173"/>
      <c r="C74" s="273">
        <v>59</v>
      </c>
      <c r="D74" s="313">
        <f t="shared" ref="D74:N74" si="39">D39</f>
        <v>5200000</v>
      </c>
      <c r="E74" s="313">
        <f t="shared" si="39"/>
        <v>5200000</v>
      </c>
      <c r="F74" s="314">
        <f t="shared" si="39"/>
        <v>4931100</v>
      </c>
      <c r="G74" s="315">
        <f t="shared" si="39"/>
        <v>268900</v>
      </c>
      <c r="H74" s="316">
        <f t="shared" si="39"/>
        <v>20000</v>
      </c>
      <c r="I74" s="316">
        <f t="shared" si="39"/>
        <v>0</v>
      </c>
      <c r="J74" s="316">
        <f t="shared" si="39"/>
        <v>20000</v>
      </c>
      <c r="K74" s="316">
        <f t="shared" si="39"/>
        <v>0</v>
      </c>
      <c r="L74" s="316">
        <f t="shared" si="39"/>
        <v>0</v>
      </c>
      <c r="M74" s="316">
        <f t="shared" si="39"/>
        <v>0</v>
      </c>
      <c r="N74" s="343">
        <f t="shared" si="39"/>
        <v>0</v>
      </c>
    </row>
    <row r="75" spans="1:14" x14ac:dyDescent="0.25">
      <c r="A75" s="224"/>
      <c r="B75" s="173"/>
      <c r="C75" s="273">
        <v>71</v>
      </c>
      <c r="D75" s="313">
        <f t="shared" ref="D75:N75" si="40">D66</f>
        <v>75213000</v>
      </c>
      <c r="E75" s="313">
        <f t="shared" si="40"/>
        <v>75213000</v>
      </c>
      <c r="F75" s="314">
        <f t="shared" si="40"/>
        <v>31143154</v>
      </c>
      <c r="G75" s="315">
        <f t="shared" si="40"/>
        <v>44069846</v>
      </c>
      <c r="H75" s="316">
        <f t="shared" si="40"/>
        <v>460781</v>
      </c>
      <c r="I75" s="316">
        <f t="shared" si="40"/>
        <v>0</v>
      </c>
      <c r="J75" s="316">
        <f t="shared" si="40"/>
        <v>0</v>
      </c>
      <c r="K75" s="316">
        <f t="shared" si="40"/>
        <v>460781</v>
      </c>
      <c r="L75" s="316">
        <f t="shared" si="40"/>
        <v>0</v>
      </c>
      <c r="M75" s="316">
        <f t="shared" si="40"/>
        <v>0</v>
      </c>
      <c r="N75" s="343">
        <f t="shared" si="40"/>
        <v>0</v>
      </c>
    </row>
    <row r="76" spans="1:14" x14ac:dyDescent="0.25">
      <c r="A76" s="220"/>
      <c r="B76" s="236"/>
      <c r="C76" s="273">
        <v>85</v>
      </c>
      <c r="D76" s="313">
        <f t="shared" ref="D76:N76" si="41">D40</f>
        <v>0</v>
      </c>
      <c r="E76" s="313">
        <f t="shared" si="41"/>
        <v>0</v>
      </c>
      <c r="F76" s="314">
        <f t="shared" si="41"/>
        <v>0</v>
      </c>
      <c r="G76" s="315">
        <f t="shared" si="41"/>
        <v>0</v>
      </c>
      <c r="H76" s="316">
        <f t="shared" si="41"/>
        <v>0</v>
      </c>
      <c r="I76" s="316">
        <f t="shared" si="41"/>
        <v>0</v>
      </c>
      <c r="J76" s="316">
        <f t="shared" si="41"/>
        <v>0</v>
      </c>
      <c r="K76" s="316">
        <f t="shared" si="41"/>
        <v>0</v>
      </c>
      <c r="L76" s="316">
        <f t="shared" si="41"/>
        <v>0</v>
      </c>
      <c r="M76" s="316">
        <f t="shared" si="41"/>
        <v>0</v>
      </c>
      <c r="N76" s="343">
        <f t="shared" si="41"/>
        <v>0</v>
      </c>
    </row>
    <row r="77" spans="1:14" x14ac:dyDescent="0.25">
      <c r="A77" s="318"/>
      <c r="B77" s="318"/>
      <c r="C77" s="319"/>
      <c r="D77" s="320"/>
      <c r="E77" s="320"/>
      <c r="F77" s="321"/>
      <c r="G77" s="322"/>
      <c r="H77" s="323"/>
      <c r="I77" s="323"/>
      <c r="J77" s="323"/>
      <c r="K77" s="323"/>
      <c r="L77" s="323"/>
      <c r="M77" s="323"/>
      <c r="N77" s="323"/>
    </row>
    <row r="78" spans="1:14" x14ac:dyDescent="0.25">
      <c r="A78" s="380" t="s">
        <v>101</v>
      </c>
      <c r="B78" s="380"/>
      <c r="C78" s="153"/>
      <c r="D78" s="154"/>
      <c r="E78" s="151"/>
      <c r="F78" s="151"/>
      <c r="G78" s="151"/>
      <c r="H78" s="354"/>
      <c r="I78" s="151"/>
    </row>
    <row r="79" spans="1:14" x14ac:dyDescent="0.25">
      <c r="A79" s="190">
        <v>1</v>
      </c>
      <c r="B79" s="191" t="s">
        <v>98</v>
      </c>
      <c r="C79" s="308"/>
      <c r="D79" s="282">
        <f>D80</f>
        <v>18579000</v>
      </c>
      <c r="E79" s="282">
        <f>E80</f>
        <v>18579000</v>
      </c>
      <c r="F79" s="283">
        <f>F80</f>
        <v>0</v>
      </c>
      <c r="G79" s="284">
        <f>G80</f>
        <v>18579000</v>
      </c>
      <c r="H79" s="285">
        <f>H80</f>
        <v>0</v>
      </c>
      <c r="I79" s="285">
        <f t="shared" ref="I79:N79" si="42">I80</f>
        <v>0</v>
      </c>
      <c r="J79" s="285">
        <f t="shared" si="42"/>
        <v>0</v>
      </c>
      <c r="K79" s="285">
        <f t="shared" si="42"/>
        <v>0</v>
      </c>
      <c r="L79" s="285">
        <f t="shared" si="42"/>
        <v>0</v>
      </c>
      <c r="M79" s="285">
        <f t="shared" si="42"/>
        <v>0</v>
      </c>
      <c r="N79" s="286">
        <f t="shared" si="42"/>
        <v>0</v>
      </c>
    </row>
    <row r="80" spans="1:14" x14ac:dyDescent="0.25">
      <c r="A80" s="179"/>
      <c r="B80" s="181" t="s">
        <v>99</v>
      </c>
      <c r="C80" s="296">
        <v>71</v>
      </c>
      <c r="D80" s="274">
        <v>18579000</v>
      </c>
      <c r="E80" s="275">
        <v>18579000</v>
      </c>
      <c r="F80" s="276">
        <v>0</v>
      </c>
      <c r="G80" s="277">
        <f>E80-F80</f>
        <v>18579000</v>
      </c>
      <c r="H80" s="278">
        <f>SUM(I80:N80)</f>
        <v>0</v>
      </c>
      <c r="I80" s="279"/>
      <c r="J80" s="279"/>
      <c r="K80" s="279"/>
      <c r="L80" s="279"/>
      <c r="M80" s="279"/>
      <c r="N80" s="279"/>
    </row>
    <row r="81" spans="1:14" x14ac:dyDescent="0.25">
      <c r="A81" s="190">
        <v>2</v>
      </c>
      <c r="B81" s="271" t="s">
        <v>35</v>
      </c>
      <c r="C81" s="308"/>
      <c r="D81" s="282">
        <f>D82</f>
        <v>57546000</v>
      </c>
      <c r="E81" s="282">
        <f>E82</f>
        <v>57546000</v>
      </c>
      <c r="F81" s="283">
        <f>F82</f>
        <v>54657018</v>
      </c>
      <c r="G81" s="284">
        <f>G82</f>
        <v>2888982</v>
      </c>
      <c r="H81" s="285">
        <f>H82</f>
        <v>753130</v>
      </c>
      <c r="I81" s="285">
        <f t="shared" ref="I81:N81" si="43">I82</f>
        <v>0</v>
      </c>
      <c r="J81" s="285">
        <f t="shared" si="43"/>
        <v>0</v>
      </c>
      <c r="K81" s="285">
        <f t="shared" si="43"/>
        <v>0</v>
      </c>
      <c r="L81" s="285">
        <f t="shared" si="43"/>
        <v>753130</v>
      </c>
      <c r="M81" s="285">
        <f t="shared" si="43"/>
        <v>0</v>
      </c>
      <c r="N81" s="286">
        <f t="shared" si="43"/>
        <v>0</v>
      </c>
    </row>
    <row r="82" spans="1:14" x14ac:dyDescent="0.25">
      <c r="A82" s="179"/>
      <c r="B82" s="214" t="s">
        <v>36</v>
      </c>
      <c r="C82" s="324">
        <v>71</v>
      </c>
      <c r="D82" s="325">
        <v>57546000</v>
      </c>
      <c r="E82" s="326">
        <v>57546000</v>
      </c>
      <c r="F82" s="327">
        <v>54657018</v>
      </c>
      <c r="G82" s="328">
        <f>E82-F82</f>
        <v>2888982</v>
      </c>
      <c r="H82" s="329">
        <f>SUM(I82:N82)</f>
        <v>753130</v>
      </c>
      <c r="I82" s="330"/>
      <c r="J82" s="330"/>
      <c r="K82" s="330"/>
      <c r="L82" s="330">
        <v>753130</v>
      </c>
      <c r="M82" s="330"/>
      <c r="N82" s="279"/>
    </row>
    <row r="83" spans="1:14" x14ac:dyDescent="0.25">
      <c r="A83" s="378" t="s">
        <v>100</v>
      </c>
      <c r="B83" s="379"/>
      <c r="C83" s="331"/>
      <c r="D83" s="332">
        <f>D79+D81</f>
        <v>76125000</v>
      </c>
      <c r="E83" s="332">
        <f t="shared" ref="E83:N83" si="44">E79+E81</f>
        <v>76125000</v>
      </c>
      <c r="F83" s="234">
        <f t="shared" si="44"/>
        <v>54657018</v>
      </c>
      <c r="G83" s="235">
        <f t="shared" si="44"/>
        <v>21467982</v>
      </c>
      <c r="H83" s="245">
        <f t="shared" si="44"/>
        <v>753130</v>
      </c>
      <c r="I83" s="245">
        <f t="shared" si="44"/>
        <v>0</v>
      </c>
      <c r="J83" s="245">
        <f t="shared" si="44"/>
        <v>0</v>
      </c>
      <c r="K83" s="245">
        <f t="shared" si="44"/>
        <v>0</v>
      </c>
      <c r="L83" s="245">
        <f t="shared" si="44"/>
        <v>753130</v>
      </c>
      <c r="M83" s="245">
        <f t="shared" si="44"/>
        <v>0</v>
      </c>
      <c r="N83" s="245">
        <f t="shared" si="44"/>
        <v>0</v>
      </c>
    </row>
    <row r="84" spans="1:14" x14ac:dyDescent="0.25">
      <c r="B84" s="353" t="s">
        <v>145</v>
      </c>
      <c r="F84" s="362"/>
      <c r="G84" s="363"/>
      <c r="H84" s="364"/>
      <c r="I84" s="364"/>
      <c r="J84" s="364"/>
      <c r="K84" s="364"/>
      <c r="L84" s="364"/>
      <c r="M84" s="364"/>
      <c r="N84" s="364"/>
    </row>
    <row r="85" spans="1:14" x14ac:dyDescent="0.25">
      <c r="A85" s="223">
        <v>1</v>
      </c>
      <c r="B85" s="218" t="s">
        <v>6</v>
      </c>
      <c r="C85" s="301"/>
      <c r="D85" s="177">
        <f>D86+D87+D88</f>
        <v>126000</v>
      </c>
      <c r="E85" s="177">
        <f>E86+E87+E88</f>
        <v>126000</v>
      </c>
      <c r="F85" s="164">
        <f>F86+F87+F88</f>
        <v>72105</v>
      </c>
      <c r="G85" s="165">
        <f>G86+G87+G88</f>
        <v>53895</v>
      </c>
      <c r="H85" s="246">
        <f>H86+H87+H88</f>
        <v>0</v>
      </c>
      <c r="I85" s="246">
        <f t="shared" ref="I85:N85" si="45">I86+I87+I88</f>
        <v>0</v>
      </c>
      <c r="J85" s="246">
        <f t="shared" si="45"/>
        <v>0</v>
      </c>
      <c r="K85" s="246">
        <f t="shared" si="45"/>
        <v>0</v>
      </c>
      <c r="L85" s="242">
        <f t="shared" si="45"/>
        <v>0</v>
      </c>
      <c r="M85" s="242">
        <f t="shared" si="45"/>
        <v>0</v>
      </c>
      <c r="N85" s="242">
        <f t="shared" si="45"/>
        <v>0</v>
      </c>
    </row>
    <row r="86" spans="1:14" x14ac:dyDescent="0.25">
      <c r="A86" s="220"/>
      <c r="B86" s="181"/>
      <c r="C86" s="303">
        <v>58</v>
      </c>
      <c r="D86" s="274">
        <v>126000</v>
      </c>
      <c r="E86" s="275">
        <v>126000</v>
      </c>
      <c r="F86" s="276">
        <v>72105</v>
      </c>
      <c r="G86" s="277">
        <f>E86-F86</f>
        <v>53895</v>
      </c>
      <c r="H86" s="278">
        <f>SUM(I86:N86)</f>
        <v>0</v>
      </c>
      <c r="I86" s="304"/>
      <c r="J86" s="304"/>
      <c r="K86" s="279"/>
      <c r="L86" s="279"/>
      <c r="M86" s="279"/>
      <c r="N86" s="279"/>
    </row>
  </sheetData>
  <mergeCells count="6">
    <mergeCell ref="A83:B83"/>
    <mergeCell ref="A5:H5"/>
    <mergeCell ref="A6:H6"/>
    <mergeCell ref="A12:B12"/>
    <mergeCell ref="A41:B41"/>
    <mergeCell ref="A78:B78"/>
  </mergeCells>
  <pageMargins left="0.70866141732283472" right="0.70866141732283472" top="0.35433070866141736" bottom="0.35433070866141736" header="0.31496062992125984" footer="0.31496062992125984"/>
  <pageSetup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="98" zoomScaleNormal="98" workbookViewId="0">
      <selection activeCell="P30" sqref="P30"/>
    </sheetView>
  </sheetViews>
  <sheetFormatPr defaultRowHeight="13.2" x14ac:dyDescent="0.25"/>
  <cols>
    <col min="1" max="1" width="4.44140625" customWidth="1"/>
    <col min="2" max="2" width="25.6640625" bestFit="1" customWidth="1"/>
    <col min="3" max="3" width="4.6640625" bestFit="1" customWidth="1"/>
    <col min="4" max="4" width="10.88671875" bestFit="1" customWidth="1"/>
    <col min="5" max="5" width="10.109375" bestFit="1" customWidth="1"/>
    <col min="6" max="6" width="9.6640625" customWidth="1"/>
    <col min="7" max="7" width="9" bestFit="1" customWidth="1"/>
    <col min="8" max="8" width="11.33203125" bestFit="1" customWidth="1"/>
    <col min="9" max="9" width="9" bestFit="1" customWidth="1"/>
    <col min="10" max="10" width="11.44140625" customWidth="1"/>
    <col min="11" max="11" width="8" bestFit="1" customWidth="1"/>
    <col min="12" max="12" width="5.77734375" bestFit="1" customWidth="1"/>
    <col min="13" max="13" width="8" bestFit="1" customWidth="1"/>
  </cols>
  <sheetData>
    <row r="1" spans="1:13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x14ac:dyDescent="0.25">
      <c r="A5" s="369" t="s">
        <v>50</v>
      </c>
      <c r="B5" s="369"/>
      <c r="C5" s="369"/>
      <c r="D5" s="369"/>
      <c r="E5" s="369"/>
      <c r="F5" s="369"/>
      <c r="G5" s="369"/>
      <c r="H5" s="369"/>
      <c r="I5" s="369"/>
      <c r="J5" s="369"/>
      <c r="K5" s="151"/>
      <c r="L5" s="151"/>
      <c r="M5" s="151"/>
    </row>
    <row r="6" spans="1:13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370"/>
      <c r="J6" s="370"/>
      <c r="K6" s="151"/>
      <c r="L6" s="151"/>
      <c r="M6" s="151"/>
    </row>
    <row r="7" spans="1:13" x14ac:dyDescent="0.25">
      <c r="A7" s="152"/>
      <c r="B7" s="153"/>
      <c r="C7" s="153"/>
      <c r="D7" s="154"/>
      <c r="E7" s="151"/>
      <c r="F7" s="151"/>
      <c r="G7" s="151"/>
      <c r="H7" s="151"/>
      <c r="I7" s="151"/>
      <c r="J7" s="151"/>
      <c r="K7" s="151"/>
      <c r="L7" s="151"/>
      <c r="M7" s="151"/>
    </row>
    <row r="8" spans="1:13" s="58" customFormat="1" ht="36" x14ac:dyDescent="0.25">
      <c r="A8" s="142" t="s">
        <v>45</v>
      </c>
      <c r="B8" s="143" t="s">
        <v>3</v>
      </c>
      <c r="C8" s="144" t="s">
        <v>42</v>
      </c>
      <c r="D8" s="145" t="s">
        <v>41</v>
      </c>
      <c r="E8" s="93" t="s">
        <v>47</v>
      </c>
      <c r="F8" s="93" t="s">
        <v>48</v>
      </c>
      <c r="G8" s="93" t="s">
        <v>46</v>
      </c>
      <c r="H8" s="93" t="s">
        <v>51</v>
      </c>
      <c r="I8" s="108" t="s">
        <v>49</v>
      </c>
      <c r="J8" s="146" t="s">
        <v>59</v>
      </c>
      <c r="K8" s="93" t="s">
        <v>61</v>
      </c>
      <c r="L8" s="93" t="s">
        <v>66</v>
      </c>
      <c r="M8" s="93" t="s">
        <v>67</v>
      </c>
    </row>
    <row r="9" spans="1:13" x14ac:dyDescent="0.25">
      <c r="A9" s="147">
        <v>0</v>
      </c>
      <c r="B9" s="147">
        <v>1</v>
      </c>
      <c r="C9" s="147">
        <v>2</v>
      </c>
      <c r="D9" s="148">
        <v>3</v>
      </c>
      <c r="E9" s="95">
        <v>4</v>
      </c>
      <c r="F9" s="95">
        <v>5</v>
      </c>
      <c r="G9" s="95">
        <v>6</v>
      </c>
      <c r="H9" s="95">
        <v>7</v>
      </c>
      <c r="I9" s="107">
        <v>8</v>
      </c>
      <c r="J9" s="156">
        <v>9</v>
      </c>
      <c r="K9" s="157">
        <v>10</v>
      </c>
      <c r="L9" s="157">
        <v>11</v>
      </c>
      <c r="M9" s="157">
        <v>12</v>
      </c>
    </row>
    <row r="10" spans="1:13" ht="13.2" customHeight="1" x14ac:dyDescent="0.25">
      <c r="A10" s="371" t="s">
        <v>23</v>
      </c>
      <c r="B10" s="372"/>
      <c r="C10" s="114"/>
      <c r="D10" s="114"/>
      <c r="E10" s="114"/>
      <c r="F10" s="114"/>
      <c r="G10" s="114"/>
      <c r="H10" s="114"/>
      <c r="I10" s="114"/>
      <c r="J10" s="114"/>
      <c r="K10" s="119"/>
      <c r="L10" s="119"/>
      <c r="M10" s="135"/>
    </row>
    <row r="11" spans="1:13" x14ac:dyDescent="0.25">
      <c r="A11" s="96">
        <v>1</v>
      </c>
      <c r="B11" s="97" t="s">
        <v>5</v>
      </c>
      <c r="C11" s="98"/>
      <c r="D11" s="79">
        <f t="shared" ref="D11:M11" si="0">SUM(D12:D15)</f>
        <v>26939450</v>
      </c>
      <c r="E11" s="36">
        <f t="shared" si="0"/>
        <v>2244954.1666666665</v>
      </c>
      <c r="F11" s="36">
        <f>SUM(F12:F15)</f>
        <v>4489908.333333333</v>
      </c>
      <c r="G11" s="36">
        <f t="shared" si="0"/>
        <v>6734862.5</v>
      </c>
      <c r="H11" s="45">
        <f t="shared" si="0"/>
        <v>2254250</v>
      </c>
      <c r="I11" s="51">
        <f t="shared" si="0"/>
        <v>2235658.3333333335</v>
      </c>
      <c r="J11" s="129">
        <f t="shared" si="0"/>
        <v>2254250</v>
      </c>
      <c r="K11" s="129">
        <f t="shared" si="0"/>
        <v>2254250</v>
      </c>
      <c r="L11" s="109">
        <f t="shared" si="0"/>
        <v>0</v>
      </c>
      <c r="M11" s="136">
        <f t="shared" si="0"/>
        <v>0</v>
      </c>
    </row>
    <row r="12" spans="1:13" x14ac:dyDescent="0.25">
      <c r="A12" s="99"/>
      <c r="B12" s="100" t="s">
        <v>1</v>
      </c>
      <c r="C12" s="26">
        <v>10</v>
      </c>
      <c r="D12" s="73">
        <v>23532000</v>
      </c>
      <c r="E12" s="38">
        <f>D12*1/12</f>
        <v>1961000</v>
      </c>
      <c r="F12" s="38">
        <f>E12*2</f>
        <v>3922000</v>
      </c>
      <c r="G12" s="38">
        <f>E12*3</f>
        <v>5883000</v>
      </c>
      <c r="H12" s="47">
        <v>1961000</v>
      </c>
      <c r="I12" s="53">
        <f>F12-H12</f>
        <v>1961000</v>
      </c>
      <c r="J12" s="130">
        <f>K12+L12</f>
        <v>1961000</v>
      </c>
      <c r="K12" s="130">
        <v>1961000</v>
      </c>
      <c r="L12" s="119"/>
      <c r="M12" s="135"/>
    </row>
    <row r="13" spans="1:13" x14ac:dyDescent="0.25">
      <c r="A13" s="99"/>
      <c r="B13" s="42"/>
      <c r="C13" s="26">
        <v>20</v>
      </c>
      <c r="D13" s="73">
        <v>3344150</v>
      </c>
      <c r="E13" s="38">
        <f t="shared" ref="E13:E15" si="1">D13*1/12</f>
        <v>278679.16666666669</v>
      </c>
      <c r="F13" s="38">
        <f t="shared" ref="F13:F15" si="2">E13*2</f>
        <v>557358.33333333337</v>
      </c>
      <c r="G13" s="38">
        <f t="shared" ref="G13:G15" si="3">E13*3</f>
        <v>836037.5</v>
      </c>
      <c r="H13" s="47">
        <v>278670</v>
      </c>
      <c r="I13" s="53">
        <f t="shared" ref="I13:I15" si="4">F13-H13</f>
        <v>278688.33333333337</v>
      </c>
      <c r="J13" s="130">
        <f t="shared" ref="J13:J15" si="5">K13+L13</f>
        <v>278670</v>
      </c>
      <c r="K13" s="130">
        <v>278670</v>
      </c>
      <c r="L13" s="119"/>
      <c r="M13" s="135"/>
    </row>
    <row r="14" spans="1:13" x14ac:dyDescent="0.25">
      <c r="A14" s="99"/>
      <c r="B14" s="42"/>
      <c r="C14" s="101">
        <v>59</v>
      </c>
      <c r="D14" s="73">
        <v>175000</v>
      </c>
      <c r="E14" s="38">
        <f t="shared" si="1"/>
        <v>14583.333333333334</v>
      </c>
      <c r="F14" s="38">
        <f t="shared" si="2"/>
        <v>29166.666666666668</v>
      </c>
      <c r="G14" s="38">
        <f t="shared" si="3"/>
        <v>43750</v>
      </c>
      <c r="H14" s="47">
        <v>14580</v>
      </c>
      <c r="I14" s="53">
        <f t="shared" si="4"/>
        <v>14586.666666666668</v>
      </c>
      <c r="J14" s="130">
        <f t="shared" si="5"/>
        <v>14580</v>
      </c>
      <c r="K14" s="130">
        <v>14580</v>
      </c>
      <c r="L14" s="119"/>
      <c r="M14" s="135"/>
    </row>
    <row r="15" spans="1:13" x14ac:dyDescent="0.25">
      <c r="A15" s="99"/>
      <c r="B15" s="42"/>
      <c r="C15" s="101">
        <v>85</v>
      </c>
      <c r="D15" s="73">
        <v>-111700</v>
      </c>
      <c r="E15" s="38">
        <f t="shared" si="1"/>
        <v>-9308.3333333333339</v>
      </c>
      <c r="F15" s="38">
        <f t="shared" si="2"/>
        <v>-18616.666666666668</v>
      </c>
      <c r="G15" s="38">
        <f t="shared" si="3"/>
        <v>-27925</v>
      </c>
      <c r="H15" s="47">
        <v>0</v>
      </c>
      <c r="I15" s="53">
        <f t="shared" si="4"/>
        <v>-18616.666666666668</v>
      </c>
      <c r="J15" s="130">
        <f t="shared" si="5"/>
        <v>0</v>
      </c>
      <c r="K15" s="119"/>
      <c r="L15" s="119"/>
      <c r="M15" s="135"/>
    </row>
    <row r="16" spans="1:13" x14ac:dyDescent="0.25">
      <c r="A16" s="102">
        <v>2</v>
      </c>
      <c r="B16" s="103" t="s">
        <v>6</v>
      </c>
      <c r="C16" s="98"/>
      <c r="D16" s="80">
        <f>D17+D18+D19</f>
        <v>2286550</v>
      </c>
      <c r="E16" s="80">
        <f t="shared" ref="E16:M16" si="6">E17+E18+E19</f>
        <v>190545.83333333334</v>
      </c>
      <c r="F16" s="80">
        <f t="shared" si="6"/>
        <v>381091.66666666669</v>
      </c>
      <c r="G16" s="80">
        <f t="shared" si="6"/>
        <v>571637.5</v>
      </c>
      <c r="H16" s="45">
        <f t="shared" si="6"/>
        <v>100000</v>
      </c>
      <c r="I16" s="51">
        <f t="shared" si="6"/>
        <v>281091.66666666669</v>
      </c>
      <c r="J16" s="129">
        <f t="shared" si="6"/>
        <v>170080</v>
      </c>
      <c r="K16" s="129">
        <f t="shared" si="6"/>
        <v>170080</v>
      </c>
      <c r="L16" s="109">
        <f t="shared" si="6"/>
        <v>0</v>
      </c>
      <c r="M16" s="136">
        <f t="shared" si="6"/>
        <v>0</v>
      </c>
    </row>
    <row r="17" spans="1:13" x14ac:dyDescent="0.25">
      <c r="A17" s="104"/>
      <c r="B17" s="5" t="s">
        <v>21</v>
      </c>
      <c r="C17" s="26">
        <v>20</v>
      </c>
      <c r="D17" s="73">
        <v>2041000</v>
      </c>
      <c r="E17" s="38">
        <f>D17*1/12</f>
        <v>170083.33333333334</v>
      </c>
      <c r="F17" s="38">
        <f>E17*2</f>
        <v>340166.66666666669</v>
      </c>
      <c r="G17" s="38">
        <f>E17*3</f>
        <v>510250</v>
      </c>
      <c r="H17" s="47">
        <v>100000</v>
      </c>
      <c r="I17" s="53">
        <f>F17-H17</f>
        <v>240166.66666666669</v>
      </c>
      <c r="J17" s="130">
        <f>K17+L17</f>
        <v>170080</v>
      </c>
      <c r="K17" s="130">
        <v>170080</v>
      </c>
      <c r="L17" s="119"/>
      <c r="M17" s="135"/>
    </row>
    <row r="18" spans="1:13" x14ac:dyDescent="0.25">
      <c r="A18" s="104"/>
      <c r="B18" s="5"/>
      <c r="C18" s="101">
        <v>55</v>
      </c>
      <c r="D18" s="73">
        <v>270000</v>
      </c>
      <c r="E18" s="38">
        <f t="shared" ref="E18:E19" si="7">D18*1/12</f>
        <v>22500</v>
      </c>
      <c r="F18" s="38">
        <f t="shared" ref="F18:F19" si="8">E18*2</f>
        <v>45000</v>
      </c>
      <c r="G18" s="38">
        <f t="shared" ref="G18:G19" si="9">E18*3</f>
        <v>67500</v>
      </c>
      <c r="H18" s="47"/>
      <c r="I18" s="53">
        <f t="shared" ref="I18:I19" si="10">F18-H18</f>
        <v>45000</v>
      </c>
      <c r="J18" s="130">
        <f t="shared" ref="J18:J19" si="11">K18+L18</f>
        <v>0</v>
      </c>
      <c r="K18" s="119"/>
      <c r="L18" s="119"/>
      <c r="M18" s="135"/>
    </row>
    <row r="19" spans="1:13" x14ac:dyDescent="0.25">
      <c r="A19" s="105"/>
      <c r="B19" s="7"/>
      <c r="C19" s="101">
        <v>85</v>
      </c>
      <c r="D19" s="73">
        <v>-24450</v>
      </c>
      <c r="E19" s="38">
        <f t="shared" si="7"/>
        <v>-2037.5</v>
      </c>
      <c r="F19" s="38">
        <f t="shared" si="8"/>
        <v>-4075</v>
      </c>
      <c r="G19" s="38">
        <f t="shared" si="9"/>
        <v>-6112.5</v>
      </c>
      <c r="H19" s="47"/>
      <c r="I19" s="53">
        <f t="shared" si="10"/>
        <v>-4075</v>
      </c>
      <c r="J19" s="130">
        <f t="shared" si="11"/>
        <v>0</v>
      </c>
      <c r="K19" s="119"/>
      <c r="L19" s="119"/>
      <c r="M19" s="135"/>
    </row>
    <row r="20" spans="1:13" x14ac:dyDescent="0.25">
      <c r="A20" s="5">
        <v>3</v>
      </c>
      <c r="B20" s="9" t="s">
        <v>7</v>
      </c>
      <c r="C20" s="32"/>
      <c r="D20" s="81">
        <f t="shared" ref="D20:M20" si="12">SUM(D21:D21)</f>
        <v>330000</v>
      </c>
      <c r="E20" s="81">
        <f t="shared" si="12"/>
        <v>27500</v>
      </c>
      <c r="F20" s="81">
        <f t="shared" si="12"/>
        <v>55000</v>
      </c>
      <c r="G20" s="81">
        <f t="shared" si="12"/>
        <v>82500</v>
      </c>
      <c r="H20" s="46">
        <f t="shared" si="12"/>
        <v>27500</v>
      </c>
      <c r="I20" s="52">
        <f t="shared" si="12"/>
        <v>27500</v>
      </c>
      <c r="J20" s="131">
        <f t="shared" si="12"/>
        <v>27500</v>
      </c>
      <c r="K20" s="131">
        <f t="shared" si="12"/>
        <v>27500</v>
      </c>
      <c r="L20" s="110">
        <f t="shared" si="12"/>
        <v>0</v>
      </c>
      <c r="M20" s="137">
        <f t="shared" si="12"/>
        <v>0</v>
      </c>
    </row>
    <row r="21" spans="1:13" x14ac:dyDescent="0.25">
      <c r="A21" s="61"/>
      <c r="B21" s="6" t="s">
        <v>14</v>
      </c>
      <c r="C21" s="16">
        <v>20</v>
      </c>
      <c r="D21" s="73">
        <v>330000</v>
      </c>
      <c r="E21" s="38">
        <f>D21*1/12</f>
        <v>27500</v>
      </c>
      <c r="F21" s="38">
        <f>E21*2</f>
        <v>55000</v>
      </c>
      <c r="G21" s="38">
        <f>E21*3</f>
        <v>82500</v>
      </c>
      <c r="H21" s="47">
        <v>27500</v>
      </c>
      <c r="I21" s="53">
        <f>F21-H21</f>
        <v>27500</v>
      </c>
      <c r="J21" s="130">
        <f>K21+L21</f>
        <v>27500</v>
      </c>
      <c r="K21" s="130">
        <v>27500</v>
      </c>
      <c r="L21" s="119"/>
      <c r="M21" s="135"/>
    </row>
    <row r="22" spans="1:13" x14ac:dyDescent="0.25">
      <c r="A22" s="62">
        <v>4</v>
      </c>
      <c r="B22" s="10" t="s">
        <v>8</v>
      </c>
      <c r="C22" s="17"/>
      <c r="D22" s="81">
        <f t="shared" ref="D22:M22" si="13">SUM(D23:D23)</f>
        <v>516000</v>
      </c>
      <c r="E22" s="81">
        <f t="shared" si="13"/>
        <v>43000</v>
      </c>
      <c r="F22" s="81">
        <f t="shared" si="13"/>
        <v>86000</v>
      </c>
      <c r="G22" s="81">
        <f t="shared" si="13"/>
        <v>129000</v>
      </c>
      <c r="H22" s="46">
        <f t="shared" si="13"/>
        <v>43000</v>
      </c>
      <c r="I22" s="52">
        <f t="shared" si="13"/>
        <v>43000</v>
      </c>
      <c r="J22" s="131">
        <f t="shared" si="13"/>
        <v>43000</v>
      </c>
      <c r="K22" s="131">
        <f t="shared" si="13"/>
        <v>43000</v>
      </c>
      <c r="L22" s="110">
        <f t="shared" si="13"/>
        <v>0</v>
      </c>
      <c r="M22" s="137">
        <f t="shared" si="13"/>
        <v>0</v>
      </c>
    </row>
    <row r="23" spans="1:13" x14ac:dyDescent="0.25">
      <c r="A23" s="5"/>
      <c r="B23" s="5" t="s">
        <v>15</v>
      </c>
      <c r="C23" s="18">
        <v>20</v>
      </c>
      <c r="D23" s="73">
        <v>516000</v>
      </c>
      <c r="E23" s="38">
        <f>D23*1/12</f>
        <v>43000</v>
      </c>
      <c r="F23" s="38">
        <f>E23*2</f>
        <v>86000</v>
      </c>
      <c r="G23" s="38">
        <f>E23*3</f>
        <v>129000</v>
      </c>
      <c r="H23" s="47">
        <v>43000</v>
      </c>
      <c r="I23" s="53">
        <f>F23-H23</f>
        <v>43000</v>
      </c>
      <c r="J23" s="130">
        <f>K23+L23</f>
        <v>43000</v>
      </c>
      <c r="K23" s="130">
        <v>43000</v>
      </c>
      <c r="L23" s="119"/>
      <c r="M23" s="135"/>
    </row>
    <row r="24" spans="1:13" x14ac:dyDescent="0.25">
      <c r="A24" s="63">
        <v>5</v>
      </c>
      <c r="B24" s="10" t="s">
        <v>27</v>
      </c>
      <c r="C24" s="21"/>
      <c r="D24" s="81">
        <f t="shared" ref="D24:M25" si="14">D25</f>
        <v>4087000</v>
      </c>
      <c r="E24" s="81">
        <f t="shared" si="14"/>
        <v>340583.33333333331</v>
      </c>
      <c r="F24" s="81">
        <f t="shared" si="14"/>
        <v>681166.66666666663</v>
      </c>
      <c r="G24" s="81">
        <f t="shared" si="14"/>
        <v>1021750</v>
      </c>
      <c r="H24" s="46">
        <f t="shared" si="14"/>
        <v>0</v>
      </c>
      <c r="I24" s="52">
        <f t="shared" si="14"/>
        <v>681166.66666666663</v>
      </c>
      <c r="J24" s="131">
        <f t="shared" si="14"/>
        <v>0</v>
      </c>
      <c r="K24" s="131">
        <f t="shared" si="14"/>
        <v>0</v>
      </c>
      <c r="L24" s="110">
        <f t="shared" si="14"/>
        <v>0</v>
      </c>
      <c r="M24" s="137">
        <f t="shared" si="14"/>
        <v>0</v>
      </c>
    </row>
    <row r="25" spans="1:13" x14ac:dyDescent="0.25">
      <c r="A25" s="64"/>
      <c r="B25" s="5" t="s">
        <v>28</v>
      </c>
      <c r="C25" s="31">
        <v>57</v>
      </c>
      <c r="D25" s="73">
        <f t="shared" si="14"/>
        <v>4087000</v>
      </c>
      <c r="E25" s="73">
        <f t="shared" si="14"/>
        <v>340583.33333333331</v>
      </c>
      <c r="F25" s="73">
        <f t="shared" si="14"/>
        <v>681166.66666666663</v>
      </c>
      <c r="G25" s="73">
        <f t="shared" si="14"/>
        <v>1021750</v>
      </c>
      <c r="H25" s="47">
        <f t="shared" si="14"/>
        <v>0</v>
      </c>
      <c r="I25" s="53">
        <f t="shared" si="14"/>
        <v>681166.66666666663</v>
      </c>
      <c r="J25" s="130">
        <f t="shared" si="14"/>
        <v>0</v>
      </c>
      <c r="K25" s="130">
        <f t="shared" si="14"/>
        <v>0</v>
      </c>
      <c r="L25" s="111">
        <f t="shared" si="14"/>
        <v>0</v>
      </c>
      <c r="M25" s="138">
        <f t="shared" si="14"/>
        <v>0</v>
      </c>
    </row>
    <row r="26" spans="1:13" x14ac:dyDescent="0.25">
      <c r="A26" s="65"/>
      <c r="B26" s="56" t="s">
        <v>37</v>
      </c>
      <c r="C26" s="44" t="s">
        <v>30</v>
      </c>
      <c r="D26" s="82">
        <v>4087000</v>
      </c>
      <c r="E26" s="38">
        <f>D26*1/12</f>
        <v>340583.33333333331</v>
      </c>
      <c r="F26" s="38">
        <f>E26*2</f>
        <v>681166.66666666663</v>
      </c>
      <c r="G26" s="38">
        <f>E26*3</f>
        <v>1021750</v>
      </c>
      <c r="H26" s="47"/>
      <c r="I26" s="53">
        <f>F26-H26</f>
        <v>681166.66666666663</v>
      </c>
      <c r="J26" s="130">
        <f>K26+L26</f>
        <v>0</v>
      </c>
      <c r="K26" s="119"/>
      <c r="L26" s="119"/>
      <c r="M26" s="135"/>
    </row>
    <row r="27" spans="1:13" x14ac:dyDescent="0.25">
      <c r="A27" s="62">
        <v>6</v>
      </c>
      <c r="B27" s="10" t="s">
        <v>12</v>
      </c>
      <c r="C27" s="32"/>
      <c r="D27" s="81">
        <f t="shared" ref="D27:M27" si="15">SUM(D28:D28)</f>
        <v>161000</v>
      </c>
      <c r="E27" s="81">
        <f t="shared" si="15"/>
        <v>13416.666666666666</v>
      </c>
      <c r="F27" s="81">
        <f t="shared" si="15"/>
        <v>26833.333333333332</v>
      </c>
      <c r="G27" s="81">
        <f t="shared" si="15"/>
        <v>40250</v>
      </c>
      <c r="H27" s="46">
        <f t="shared" si="15"/>
        <v>0</v>
      </c>
      <c r="I27" s="52">
        <f t="shared" si="15"/>
        <v>26833.333333333332</v>
      </c>
      <c r="J27" s="131">
        <f t="shared" si="15"/>
        <v>0</v>
      </c>
      <c r="K27" s="131">
        <f t="shared" si="15"/>
        <v>0</v>
      </c>
      <c r="L27" s="110">
        <f t="shared" si="15"/>
        <v>0</v>
      </c>
      <c r="M27" s="137">
        <f t="shared" si="15"/>
        <v>0</v>
      </c>
    </row>
    <row r="28" spans="1:13" x14ac:dyDescent="0.25">
      <c r="A28" s="66"/>
      <c r="B28" s="8" t="s">
        <v>40</v>
      </c>
      <c r="C28" s="16">
        <v>20</v>
      </c>
      <c r="D28" s="73">
        <v>161000</v>
      </c>
      <c r="E28" s="38">
        <f>D28*1/12</f>
        <v>13416.666666666666</v>
      </c>
      <c r="F28" s="38">
        <f>E28*2</f>
        <v>26833.333333333332</v>
      </c>
      <c r="G28" s="38">
        <f>E28*3</f>
        <v>40250</v>
      </c>
      <c r="H28" s="47"/>
      <c r="I28" s="53">
        <f>F28-H28</f>
        <v>26833.333333333332</v>
      </c>
      <c r="J28" s="130">
        <f>K28+L28</f>
        <v>0</v>
      </c>
      <c r="K28" s="119"/>
      <c r="L28" s="119"/>
      <c r="M28" s="135"/>
    </row>
    <row r="29" spans="1:13" x14ac:dyDescent="0.25">
      <c r="A29" s="64">
        <v>7</v>
      </c>
      <c r="B29" s="9" t="s">
        <v>10</v>
      </c>
      <c r="C29" s="29"/>
      <c r="D29" s="83">
        <f t="shared" ref="D29:M29" si="16">SUM(D30:D31)</f>
        <v>4416000</v>
      </c>
      <c r="E29" s="83">
        <f t="shared" si="16"/>
        <v>368000</v>
      </c>
      <c r="F29" s="83">
        <f t="shared" si="16"/>
        <v>736000</v>
      </c>
      <c r="G29" s="83">
        <f t="shared" si="16"/>
        <v>1104000</v>
      </c>
      <c r="H29" s="48">
        <f t="shared" si="16"/>
        <v>0</v>
      </c>
      <c r="I29" s="54">
        <f t="shared" si="16"/>
        <v>736000</v>
      </c>
      <c r="J29" s="131">
        <f t="shared" si="16"/>
        <v>0</v>
      </c>
      <c r="K29" s="131">
        <f t="shared" si="16"/>
        <v>0</v>
      </c>
      <c r="L29" s="110">
        <f t="shared" si="16"/>
        <v>0</v>
      </c>
      <c r="M29" s="137">
        <f t="shared" si="16"/>
        <v>0</v>
      </c>
    </row>
    <row r="30" spans="1:13" x14ac:dyDescent="0.25">
      <c r="A30" s="64"/>
      <c r="B30" s="6" t="s">
        <v>19</v>
      </c>
      <c r="C30" s="19">
        <v>20</v>
      </c>
      <c r="D30" s="73">
        <v>16000</v>
      </c>
      <c r="E30" s="38">
        <f>D30*1/12</f>
        <v>1333.3333333333333</v>
      </c>
      <c r="F30" s="38">
        <f>E30*2</f>
        <v>2666.6666666666665</v>
      </c>
      <c r="G30" s="38">
        <f>E30*3</f>
        <v>4000</v>
      </c>
      <c r="H30" s="47"/>
      <c r="I30" s="53">
        <f>F30-H30</f>
        <v>2666.6666666666665</v>
      </c>
      <c r="J30" s="130">
        <f>K30+L30</f>
        <v>0</v>
      </c>
      <c r="K30" s="119"/>
      <c r="L30" s="119"/>
      <c r="M30" s="135"/>
    </row>
    <row r="31" spans="1:13" x14ac:dyDescent="0.25">
      <c r="A31" s="64"/>
      <c r="B31" s="5" t="s">
        <v>17</v>
      </c>
      <c r="C31" s="19">
        <v>59</v>
      </c>
      <c r="D31" s="73">
        <v>4400000</v>
      </c>
      <c r="E31" s="38">
        <f>D31*1/12</f>
        <v>366666.66666666669</v>
      </c>
      <c r="F31" s="38">
        <f>E31*2</f>
        <v>733333.33333333337</v>
      </c>
      <c r="G31" s="38">
        <f>E31*3</f>
        <v>1100000</v>
      </c>
      <c r="H31" s="47"/>
      <c r="I31" s="53">
        <f>F31-H31</f>
        <v>733333.33333333337</v>
      </c>
      <c r="J31" s="130">
        <f>K31+L31</f>
        <v>0</v>
      </c>
      <c r="K31" s="119"/>
      <c r="L31" s="119"/>
      <c r="M31" s="135"/>
    </row>
    <row r="32" spans="1:13" x14ac:dyDescent="0.25">
      <c r="A32" s="63"/>
      <c r="B32" s="24"/>
      <c r="C32" s="35"/>
      <c r="D32" s="84">
        <f t="shared" ref="D32:H32" si="17">SUM(D33:D37)</f>
        <v>38872150</v>
      </c>
      <c r="E32" s="84">
        <f t="shared" si="17"/>
        <v>3239345.8333333335</v>
      </c>
      <c r="F32" s="84">
        <f t="shared" ref="F32" si="18">SUM(F33:F37)</f>
        <v>6478691.666666667</v>
      </c>
      <c r="G32" s="84">
        <f t="shared" si="17"/>
        <v>9718037.5</v>
      </c>
      <c r="H32" s="49">
        <f t="shared" si="17"/>
        <v>2424750</v>
      </c>
      <c r="I32" s="55">
        <f t="shared" ref="I32:J32" si="19">SUM(I33:I37)</f>
        <v>4053941.6666666665</v>
      </c>
      <c r="J32" s="132">
        <f t="shared" si="19"/>
        <v>2494830</v>
      </c>
      <c r="K32" s="132">
        <f t="shared" ref="K32:L32" si="20">SUM(K33:K37)</f>
        <v>2494830</v>
      </c>
      <c r="L32" s="112">
        <f t="shared" si="20"/>
        <v>0</v>
      </c>
      <c r="M32" s="139">
        <f t="shared" ref="M32" si="21">SUM(M33:M37)</f>
        <v>0</v>
      </c>
    </row>
    <row r="33" spans="1:13" x14ac:dyDescent="0.25">
      <c r="A33" s="64"/>
      <c r="B33" s="11"/>
      <c r="C33" s="23">
        <v>10</v>
      </c>
      <c r="D33" s="84">
        <f t="shared" ref="D33:H33" si="22">D12</f>
        <v>23532000</v>
      </c>
      <c r="E33" s="84">
        <f t="shared" si="22"/>
        <v>1961000</v>
      </c>
      <c r="F33" s="84">
        <f t="shared" ref="F33" si="23">F12</f>
        <v>3922000</v>
      </c>
      <c r="G33" s="84">
        <f t="shared" si="22"/>
        <v>5883000</v>
      </c>
      <c r="H33" s="49">
        <f t="shared" si="22"/>
        <v>1961000</v>
      </c>
      <c r="I33" s="55">
        <f t="shared" ref="I33:J33" si="24">I12</f>
        <v>1961000</v>
      </c>
      <c r="J33" s="132">
        <f t="shared" si="24"/>
        <v>1961000</v>
      </c>
      <c r="K33" s="132">
        <f t="shared" ref="K33:L33" si="25">K12</f>
        <v>1961000</v>
      </c>
      <c r="L33" s="112">
        <f t="shared" si="25"/>
        <v>0</v>
      </c>
      <c r="M33" s="139">
        <f t="shared" ref="M33" si="26">M12</f>
        <v>0</v>
      </c>
    </row>
    <row r="34" spans="1:13" x14ac:dyDescent="0.25">
      <c r="A34" s="64"/>
      <c r="B34" s="11" t="s">
        <v>24</v>
      </c>
      <c r="C34" s="23">
        <v>20</v>
      </c>
      <c r="D34" s="84">
        <f t="shared" ref="D34:H34" si="27">D13+D17+D21+D23+D28+D30</f>
        <v>6408150</v>
      </c>
      <c r="E34" s="84">
        <f t="shared" si="27"/>
        <v>534012.5</v>
      </c>
      <c r="F34" s="84">
        <f t="shared" ref="F34" si="28">F13+F17+F21+F23+F28+F30</f>
        <v>1068025</v>
      </c>
      <c r="G34" s="84">
        <f t="shared" si="27"/>
        <v>1602037.5</v>
      </c>
      <c r="H34" s="49">
        <f t="shared" si="27"/>
        <v>449170</v>
      </c>
      <c r="I34" s="55">
        <f t="shared" ref="I34:J34" si="29">I13+I17+I21+I23+I28+I30</f>
        <v>618855</v>
      </c>
      <c r="J34" s="132">
        <f t="shared" si="29"/>
        <v>519250</v>
      </c>
      <c r="K34" s="132">
        <f t="shared" ref="K34:L34" si="30">K13+K17+K21+K23+K28+K30</f>
        <v>519250</v>
      </c>
      <c r="L34" s="112">
        <f t="shared" si="30"/>
        <v>0</v>
      </c>
      <c r="M34" s="139">
        <f t="shared" ref="M34" si="31">M13+M17+M21+M23+M28+M30</f>
        <v>0</v>
      </c>
    </row>
    <row r="35" spans="1:13" x14ac:dyDescent="0.25">
      <c r="A35" s="64"/>
      <c r="B35" s="11" t="s">
        <v>39</v>
      </c>
      <c r="C35" s="23">
        <v>55</v>
      </c>
      <c r="D35" s="84">
        <f t="shared" ref="D35:H35" si="32">D18</f>
        <v>270000</v>
      </c>
      <c r="E35" s="84">
        <f t="shared" si="32"/>
        <v>22500</v>
      </c>
      <c r="F35" s="84">
        <f t="shared" ref="F35" si="33">F18</f>
        <v>45000</v>
      </c>
      <c r="G35" s="84">
        <f t="shared" si="32"/>
        <v>67500</v>
      </c>
      <c r="H35" s="49">
        <f t="shared" si="32"/>
        <v>0</v>
      </c>
      <c r="I35" s="55">
        <f t="shared" ref="I35:J35" si="34">I18</f>
        <v>45000</v>
      </c>
      <c r="J35" s="132">
        <f t="shared" si="34"/>
        <v>0</v>
      </c>
      <c r="K35" s="132">
        <f t="shared" ref="K35:L35" si="35">K18</f>
        <v>0</v>
      </c>
      <c r="L35" s="112">
        <f t="shared" si="35"/>
        <v>0</v>
      </c>
      <c r="M35" s="139">
        <f t="shared" ref="M35" si="36">M18</f>
        <v>0</v>
      </c>
    </row>
    <row r="36" spans="1:13" x14ac:dyDescent="0.25">
      <c r="A36" s="64"/>
      <c r="B36" s="11" t="s">
        <v>38</v>
      </c>
      <c r="C36" s="23">
        <v>57</v>
      </c>
      <c r="D36" s="84">
        <f t="shared" ref="D36:H36" si="37">D25</f>
        <v>4087000</v>
      </c>
      <c r="E36" s="84">
        <f t="shared" si="37"/>
        <v>340583.33333333331</v>
      </c>
      <c r="F36" s="84">
        <f t="shared" ref="F36" si="38">F25</f>
        <v>681166.66666666663</v>
      </c>
      <c r="G36" s="84">
        <f t="shared" si="37"/>
        <v>1021750</v>
      </c>
      <c r="H36" s="49">
        <f t="shared" si="37"/>
        <v>0</v>
      </c>
      <c r="I36" s="55">
        <f t="shared" ref="I36:J36" si="39">I25</f>
        <v>681166.66666666663</v>
      </c>
      <c r="J36" s="132">
        <f t="shared" si="39"/>
        <v>0</v>
      </c>
      <c r="K36" s="132">
        <f t="shared" ref="K36:L36" si="40">K25</f>
        <v>0</v>
      </c>
      <c r="L36" s="112">
        <f t="shared" si="40"/>
        <v>0</v>
      </c>
      <c r="M36" s="139">
        <f t="shared" ref="M36" si="41">M25</f>
        <v>0</v>
      </c>
    </row>
    <row r="37" spans="1:13" x14ac:dyDescent="0.25">
      <c r="A37" s="64"/>
      <c r="B37" s="11"/>
      <c r="C37" s="23">
        <v>59</v>
      </c>
      <c r="D37" s="84">
        <f t="shared" ref="D37:H37" si="42">D14+D31</f>
        <v>4575000</v>
      </c>
      <c r="E37" s="84">
        <f t="shared" si="42"/>
        <v>381250</v>
      </c>
      <c r="F37" s="84">
        <f t="shared" ref="F37" si="43">F14+F31</f>
        <v>762500</v>
      </c>
      <c r="G37" s="84">
        <f t="shared" si="42"/>
        <v>1143750</v>
      </c>
      <c r="H37" s="49">
        <f t="shared" si="42"/>
        <v>14580</v>
      </c>
      <c r="I37" s="55">
        <f t="shared" ref="I37:J37" si="44">I14+I31</f>
        <v>747920</v>
      </c>
      <c r="J37" s="132">
        <f t="shared" si="44"/>
        <v>14580</v>
      </c>
      <c r="K37" s="132">
        <f t="shared" ref="K37:L37" si="45">K14+K31</f>
        <v>14580</v>
      </c>
      <c r="L37" s="112">
        <f t="shared" si="45"/>
        <v>0</v>
      </c>
      <c r="M37" s="139">
        <f t="shared" ref="M37" si="46">M14+M31</f>
        <v>0</v>
      </c>
    </row>
    <row r="38" spans="1:13" x14ac:dyDescent="0.25">
      <c r="A38" s="65"/>
      <c r="B38" s="22"/>
      <c r="C38" s="23">
        <v>85</v>
      </c>
      <c r="D38" s="84">
        <f>D15+D19</f>
        <v>-136150</v>
      </c>
      <c r="E38" s="84">
        <f t="shared" ref="E38:H38" si="47">E15+E19</f>
        <v>-11345.833333333334</v>
      </c>
      <c r="F38" s="84">
        <f t="shared" ref="F38" si="48">F15+F19</f>
        <v>-22691.666666666668</v>
      </c>
      <c r="G38" s="84">
        <f t="shared" si="47"/>
        <v>-34037.5</v>
      </c>
      <c r="H38" s="49">
        <f t="shared" si="47"/>
        <v>0</v>
      </c>
      <c r="I38" s="55">
        <f t="shared" ref="I38:J38" si="49">I15+I19</f>
        <v>-22691.666666666668</v>
      </c>
      <c r="J38" s="132">
        <f t="shared" si="49"/>
        <v>0</v>
      </c>
      <c r="K38" s="132">
        <f t="shared" ref="K38:L38" si="50">K15+K19</f>
        <v>0</v>
      </c>
      <c r="L38" s="112">
        <f t="shared" si="50"/>
        <v>0</v>
      </c>
      <c r="M38" s="139">
        <f t="shared" ref="M38" si="51">M15+M19</f>
        <v>0</v>
      </c>
    </row>
    <row r="39" spans="1:13" x14ac:dyDescent="0.25">
      <c r="A39" s="373" t="s">
        <v>22</v>
      </c>
      <c r="B39" s="373"/>
      <c r="C39" s="115"/>
      <c r="D39" s="115"/>
      <c r="E39" s="115"/>
      <c r="F39" s="115"/>
      <c r="G39" s="115"/>
      <c r="H39" s="115"/>
      <c r="I39" s="115"/>
      <c r="J39" s="128"/>
      <c r="K39" s="119"/>
      <c r="L39" s="119"/>
      <c r="M39" s="135"/>
    </row>
    <row r="40" spans="1:13" x14ac:dyDescent="0.25">
      <c r="A40" s="63">
        <v>1</v>
      </c>
      <c r="B40" s="27" t="s">
        <v>5</v>
      </c>
      <c r="C40" s="28"/>
      <c r="D40" s="80">
        <f t="shared" ref="D40:M40" si="52">D41</f>
        <v>10642200</v>
      </c>
      <c r="E40" s="80">
        <f t="shared" si="52"/>
        <v>886850</v>
      </c>
      <c r="F40" s="80">
        <f t="shared" si="52"/>
        <v>1773700</v>
      </c>
      <c r="G40" s="80">
        <f t="shared" si="52"/>
        <v>2660550</v>
      </c>
      <c r="H40" s="45">
        <f t="shared" si="52"/>
        <v>0</v>
      </c>
      <c r="I40" s="51">
        <f t="shared" si="52"/>
        <v>1773700</v>
      </c>
      <c r="J40" s="129">
        <f t="shared" si="52"/>
        <v>80000</v>
      </c>
      <c r="K40" s="129">
        <f t="shared" si="52"/>
        <v>80000</v>
      </c>
      <c r="L40" s="109">
        <f t="shared" si="52"/>
        <v>0</v>
      </c>
      <c r="M40" s="136">
        <f t="shared" si="52"/>
        <v>0</v>
      </c>
    </row>
    <row r="41" spans="1:13" x14ac:dyDescent="0.25">
      <c r="A41" s="67"/>
      <c r="B41" s="57" t="s">
        <v>1</v>
      </c>
      <c r="C41" s="14">
        <v>71</v>
      </c>
      <c r="D41" s="73">
        <v>10642200</v>
      </c>
      <c r="E41" s="38">
        <f>D41*1/12</f>
        <v>886850</v>
      </c>
      <c r="F41" s="38">
        <f>E41*2</f>
        <v>1773700</v>
      </c>
      <c r="G41" s="38">
        <f>E41*3</f>
        <v>2660550</v>
      </c>
      <c r="H41" s="47"/>
      <c r="I41" s="53">
        <f>F41-H41</f>
        <v>1773700</v>
      </c>
      <c r="J41" s="130">
        <f>K41+L41</f>
        <v>80000</v>
      </c>
      <c r="K41" s="130">
        <v>80000</v>
      </c>
      <c r="L41" s="119"/>
      <c r="M41" s="135"/>
    </row>
    <row r="42" spans="1:13" x14ac:dyDescent="0.25">
      <c r="A42" s="60">
        <v>2</v>
      </c>
      <c r="B42" s="27" t="s">
        <v>6</v>
      </c>
      <c r="C42" s="28"/>
      <c r="D42" s="80">
        <f t="shared" ref="D42:M42" si="53">D43+D44</f>
        <v>28601330</v>
      </c>
      <c r="E42" s="80">
        <f t="shared" si="53"/>
        <v>2383444.1666666665</v>
      </c>
      <c r="F42" s="80">
        <f t="shared" si="53"/>
        <v>4766888.333333333</v>
      </c>
      <c r="G42" s="80">
        <f t="shared" si="53"/>
        <v>7150332.5</v>
      </c>
      <c r="H42" s="45">
        <f t="shared" si="53"/>
        <v>100000</v>
      </c>
      <c r="I42" s="51">
        <f t="shared" si="53"/>
        <v>4666888.333333333</v>
      </c>
      <c r="J42" s="129">
        <f t="shared" si="53"/>
        <v>100000</v>
      </c>
      <c r="K42" s="129">
        <f t="shared" si="53"/>
        <v>100000</v>
      </c>
      <c r="L42" s="109">
        <f t="shared" si="53"/>
        <v>0</v>
      </c>
      <c r="M42" s="136">
        <f t="shared" si="53"/>
        <v>0</v>
      </c>
    </row>
    <row r="43" spans="1:13" x14ac:dyDescent="0.25">
      <c r="A43" s="68"/>
      <c r="B43" s="5" t="s">
        <v>20</v>
      </c>
      <c r="C43" s="13">
        <v>55</v>
      </c>
      <c r="D43" s="73">
        <v>12946330</v>
      </c>
      <c r="E43" s="38">
        <f>D43*1/12</f>
        <v>1078860.8333333333</v>
      </c>
      <c r="F43" s="38">
        <f>E43*2</f>
        <v>2157721.6666666665</v>
      </c>
      <c r="G43" s="38">
        <f>E43*3</f>
        <v>3236582.5</v>
      </c>
      <c r="H43" s="47"/>
      <c r="I43" s="53">
        <f>F43-H43</f>
        <v>2157721.6666666665</v>
      </c>
      <c r="J43" s="130">
        <f>K43+L43</f>
        <v>0</v>
      </c>
      <c r="K43" s="119"/>
      <c r="L43" s="119"/>
      <c r="M43" s="135"/>
    </row>
    <row r="44" spans="1:13" x14ac:dyDescent="0.25">
      <c r="A44" s="67"/>
      <c r="B44" s="8" t="s">
        <v>13</v>
      </c>
      <c r="C44" s="13">
        <v>58</v>
      </c>
      <c r="D44" s="73">
        <v>15655000</v>
      </c>
      <c r="E44" s="38">
        <f>D44*1/12</f>
        <v>1304583.3333333333</v>
      </c>
      <c r="F44" s="38">
        <f>E44*2</f>
        <v>2609166.6666666665</v>
      </c>
      <c r="G44" s="38">
        <f>E44*3</f>
        <v>3913750</v>
      </c>
      <c r="H44" s="47">
        <v>100000</v>
      </c>
      <c r="I44" s="53">
        <f>F44-H44</f>
        <v>2509166.6666666665</v>
      </c>
      <c r="J44" s="130">
        <f>K44+L44</f>
        <v>100000</v>
      </c>
      <c r="K44" s="130">
        <v>100000</v>
      </c>
      <c r="L44" s="119"/>
      <c r="M44" s="135"/>
    </row>
    <row r="45" spans="1:13" x14ac:dyDescent="0.25">
      <c r="A45" s="5">
        <v>3</v>
      </c>
      <c r="B45" s="9" t="s">
        <v>7</v>
      </c>
      <c r="C45" s="32"/>
      <c r="D45" s="83">
        <f t="shared" ref="D45:M47" si="54">D46</f>
        <v>38500</v>
      </c>
      <c r="E45" s="83">
        <f t="shared" si="54"/>
        <v>3208.3333333333335</v>
      </c>
      <c r="F45" s="83">
        <f t="shared" si="54"/>
        <v>6416.666666666667</v>
      </c>
      <c r="G45" s="83">
        <f t="shared" si="54"/>
        <v>9625</v>
      </c>
      <c r="H45" s="48">
        <f t="shared" si="54"/>
        <v>0</v>
      </c>
      <c r="I45" s="52">
        <f t="shared" si="54"/>
        <v>6416.666666666667</v>
      </c>
      <c r="J45" s="131">
        <f t="shared" si="54"/>
        <v>0</v>
      </c>
      <c r="K45" s="131">
        <f t="shared" si="54"/>
        <v>0</v>
      </c>
      <c r="L45" s="110">
        <f t="shared" si="54"/>
        <v>0</v>
      </c>
      <c r="M45" s="137">
        <f t="shared" si="54"/>
        <v>0</v>
      </c>
    </row>
    <row r="46" spans="1:13" x14ac:dyDescent="0.25">
      <c r="A46" s="69"/>
      <c r="B46" s="8" t="s">
        <v>14</v>
      </c>
      <c r="C46" s="16">
        <v>71</v>
      </c>
      <c r="D46" s="73">
        <v>38500</v>
      </c>
      <c r="E46" s="38">
        <f>D46*1/12</f>
        <v>3208.3333333333335</v>
      </c>
      <c r="F46" s="38">
        <f>E46*2</f>
        <v>6416.666666666667</v>
      </c>
      <c r="G46" s="38">
        <f>E46*3</f>
        <v>9625</v>
      </c>
      <c r="H46" s="47"/>
      <c r="I46" s="53">
        <f>F46-H46</f>
        <v>6416.666666666667</v>
      </c>
      <c r="J46" s="130">
        <f>K46+L46</f>
        <v>0</v>
      </c>
      <c r="K46" s="119"/>
      <c r="L46" s="119"/>
      <c r="M46" s="135"/>
    </row>
    <row r="47" spans="1:13" x14ac:dyDescent="0.25">
      <c r="A47" s="62">
        <v>4</v>
      </c>
      <c r="B47" s="10" t="s">
        <v>8</v>
      </c>
      <c r="C47" s="15"/>
      <c r="D47" s="81">
        <f t="shared" si="54"/>
        <v>331000</v>
      </c>
      <c r="E47" s="81">
        <f t="shared" si="54"/>
        <v>27583.333333333332</v>
      </c>
      <c r="F47" s="81">
        <f t="shared" si="54"/>
        <v>55166.666666666664</v>
      </c>
      <c r="G47" s="81">
        <f t="shared" si="54"/>
        <v>82750</v>
      </c>
      <c r="H47" s="46">
        <f t="shared" si="54"/>
        <v>45750</v>
      </c>
      <c r="I47" s="52">
        <f t="shared" si="54"/>
        <v>9416.6666666666642</v>
      </c>
      <c r="J47" s="131">
        <f t="shared" si="54"/>
        <v>0</v>
      </c>
      <c r="K47" s="131">
        <f t="shared" si="54"/>
        <v>0</v>
      </c>
      <c r="L47" s="110">
        <f t="shared" si="54"/>
        <v>0</v>
      </c>
      <c r="M47" s="137">
        <f t="shared" si="54"/>
        <v>0</v>
      </c>
    </row>
    <row r="48" spans="1:13" x14ac:dyDescent="0.25">
      <c r="A48" s="69"/>
      <c r="B48" s="7" t="s">
        <v>15</v>
      </c>
      <c r="C48" s="16">
        <v>71</v>
      </c>
      <c r="D48" s="73">
        <v>331000</v>
      </c>
      <c r="E48" s="38">
        <f>D48*1/12</f>
        <v>27583.333333333332</v>
      </c>
      <c r="F48" s="38">
        <f>E48*2</f>
        <v>55166.666666666664</v>
      </c>
      <c r="G48" s="38">
        <f>E48*3</f>
        <v>82750</v>
      </c>
      <c r="H48" s="47">
        <v>45750</v>
      </c>
      <c r="I48" s="53">
        <f>F48-H48</f>
        <v>9416.6666666666642</v>
      </c>
      <c r="J48" s="130">
        <f>K48+L48</f>
        <v>0</v>
      </c>
      <c r="K48" s="119"/>
      <c r="L48" s="119"/>
      <c r="M48" s="135"/>
    </row>
    <row r="49" spans="1:13" x14ac:dyDescent="0.25">
      <c r="A49" s="63">
        <v>5</v>
      </c>
      <c r="B49" s="10" t="s">
        <v>11</v>
      </c>
      <c r="C49" s="21"/>
      <c r="D49" s="81">
        <f t="shared" ref="D49:M49" si="55">D50</f>
        <v>473000</v>
      </c>
      <c r="E49" s="81">
        <f t="shared" si="55"/>
        <v>39416.666666666664</v>
      </c>
      <c r="F49" s="81">
        <f t="shared" si="55"/>
        <v>78833.333333333328</v>
      </c>
      <c r="G49" s="81">
        <f t="shared" si="55"/>
        <v>118250</v>
      </c>
      <c r="H49" s="46">
        <f t="shared" si="55"/>
        <v>0</v>
      </c>
      <c r="I49" s="52">
        <f t="shared" si="55"/>
        <v>78833.333333333328</v>
      </c>
      <c r="J49" s="131">
        <f t="shared" si="55"/>
        <v>0</v>
      </c>
      <c r="K49" s="131">
        <f t="shared" si="55"/>
        <v>0</v>
      </c>
      <c r="L49" s="110">
        <f t="shared" si="55"/>
        <v>0</v>
      </c>
      <c r="M49" s="137">
        <f t="shared" si="55"/>
        <v>0</v>
      </c>
    </row>
    <row r="50" spans="1:13" x14ac:dyDescent="0.25">
      <c r="A50" s="67"/>
      <c r="B50" s="7" t="s">
        <v>29</v>
      </c>
      <c r="C50" s="16">
        <v>71</v>
      </c>
      <c r="D50" s="73">
        <v>473000</v>
      </c>
      <c r="E50" s="38">
        <f>D50*1/12</f>
        <v>39416.666666666664</v>
      </c>
      <c r="F50" s="38">
        <f>E50*2</f>
        <v>78833.333333333328</v>
      </c>
      <c r="G50" s="38">
        <f>E50*3</f>
        <v>118250</v>
      </c>
      <c r="H50" s="47"/>
      <c r="I50" s="53">
        <f>F50-H50</f>
        <v>78833.333333333328</v>
      </c>
      <c r="J50" s="130">
        <f>K50+L50</f>
        <v>0</v>
      </c>
      <c r="K50" s="119"/>
      <c r="L50" s="119"/>
      <c r="M50" s="135"/>
    </row>
    <row r="51" spans="1:13" x14ac:dyDescent="0.25">
      <c r="A51" s="5">
        <v>6</v>
      </c>
      <c r="B51" s="9" t="s">
        <v>9</v>
      </c>
      <c r="C51" s="20"/>
      <c r="D51" s="81">
        <f t="shared" ref="D51:M51" si="56">D52</f>
        <v>280260</v>
      </c>
      <c r="E51" s="81">
        <f t="shared" si="56"/>
        <v>23355</v>
      </c>
      <c r="F51" s="81">
        <f t="shared" si="56"/>
        <v>46710</v>
      </c>
      <c r="G51" s="81">
        <f t="shared" si="56"/>
        <v>70065</v>
      </c>
      <c r="H51" s="46">
        <f t="shared" si="56"/>
        <v>0</v>
      </c>
      <c r="I51" s="52">
        <f t="shared" si="56"/>
        <v>46710</v>
      </c>
      <c r="J51" s="131">
        <f t="shared" si="56"/>
        <v>0</v>
      </c>
      <c r="K51" s="131">
        <f t="shared" si="56"/>
        <v>0</v>
      </c>
      <c r="L51" s="110">
        <f t="shared" si="56"/>
        <v>0</v>
      </c>
      <c r="M51" s="137">
        <f t="shared" si="56"/>
        <v>0</v>
      </c>
    </row>
    <row r="52" spans="1:13" x14ac:dyDescent="0.25">
      <c r="A52" s="7"/>
      <c r="B52" s="7" t="s">
        <v>18</v>
      </c>
      <c r="C52" s="19">
        <v>71</v>
      </c>
      <c r="D52" s="73">
        <v>280260</v>
      </c>
      <c r="E52" s="38">
        <f>D52*1/12</f>
        <v>23355</v>
      </c>
      <c r="F52" s="38">
        <f>E52*2</f>
        <v>46710</v>
      </c>
      <c r="G52" s="38">
        <f>E52*3</f>
        <v>70065</v>
      </c>
      <c r="H52" s="47"/>
      <c r="I52" s="53">
        <f>F52-H52</f>
        <v>46710</v>
      </c>
      <c r="J52" s="130">
        <f>K52+L52</f>
        <v>0</v>
      </c>
      <c r="K52" s="119"/>
      <c r="L52" s="119"/>
      <c r="M52" s="135"/>
    </row>
    <row r="53" spans="1:13" x14ac:dyDescent="0.25">
      <c r="A53" s="63">
        <v>7</v>
      </c>
      <c r="B53" s="10" t="s">
        <v>12</v>
      </c>
      <c r="C53" s="20"/>
      <c r="D53" s="81">
        <f>D54+D55</f>
        <v>190000</v>
      </c>
      <c r="E53" s="81">
        <f t="shared" ref="E53:M53" si="57">E54+E55</f>
        <v>15833.333333333334</v>
      </c>
      <c r="F53" s="81">
        <f t="shared" si="57"/>
        <v>31666.666666666668</v>
      </c>
      <c r="G53" s="81">
        <f t="shared" si="57"/>
        <v>47500</v>
      </c>
      <c r="H53" s="46">
        <f t="shared" si="57"/>
        <v>0</v>
      </c>
      <c r="I53" s="52">
        <f t="shared" si="57"/>
        <v>31666.666666666668</v>
      </c>
      <c r="J53" s="131">
        <f t="shared" si="57"/>
        <v>59500</v>
      </c>
      <c r="K53" s="131">
        <f t="shared" si="57"/>
        <v>0</v>
      </c>
      <c r="L53" s="110">
        <f t="shared" si="57"/>
        <v>59500</v>
      </c>
      <c r="M53" s="137">
        <f t="shared" si="57"/>
        <v>0</v>
      </c>
    </row>
    <row r="54" spans="1:13" x14ac:dyDescent="0.25">
      <c r="A54" s="64"/>
      <c r="B54" s="6"/>
      <c r="C54" s="25">
        <v>58</v>
      </c>
      <c r="D54" s="85">
        <v>127330</v>
      </c>
      <c r="E54" s="38">
        <f>D54*1/12</f>
        <v>10610.833333333334</v>
      </c>
      <c r="F54" s="38">
        <f>E54*2</f>
        <v>21221.666666666668</v>
      </c>
      <c r="G54" s="38">
        <f>E54*3</f>
        <v>31832.5</v>
      </c>
      <c r="H54" s="47"/>
      <c r="I54" s="53">
        <f>F54-H54</f>
        <v>21221.666666666668</v>
      </c>
      <c r="J54" s="130">
        <f>K54+L54</f>
        <v>59500</v>
      </c>
      <c r="K54" s="119"/>
      <c r="L54" s="134">
        <v>59500</v>
      </c>
      <c r="M54" s="135"/>
    </row>
    <row r="55" spans="1:13" x14ac:dyDescent="0.25">
      <c r="A55" s="65"/>
      <c r="B55" s="8" t="s">
        <v>16</v>
      </c>
      <c r="C55" s="25">
        <v>71</v>
      </c>
      <c r="D55" s="85">
        <v>62670</v>
      </c>
      <c r="E55" s="38">
        <f>D55*1/12</f>
        <v>5222.5</v>
      </c>
      <c r="F55" s="38">
        <f>E55*2</f>
        <v>10445</v>
      </c>
      <c r="G55" s="38">
        <f>E55*3</f>
        <v>15667.5</v>
      </c>
      <c r="H55" s="47"/>
      <c r="I55" s="53">
        <f>F55-H55</f>
        <v>10445</v>
      </c>
      <c r="J55" s="130">
        <f>K55+L55</f>
        <v>0</v>
      </c>
      <c r="K55" s="119"/>
      <c r="L55" s="119"/>
      <c r="M55" s="135"/>
    </row>
    <row r="56" spans="1:13" x14ac:dyDescent="0.25">
      <c r="A56" s="5">
        <v>8</v>
      </c>
      <c r="B56" s="9" t="s">
        <v>35</v>
      </c>
      <c r="C56" s="20"/>
      <c r="D56" s="81">
        <f t="shared" ref="D56:M56" si="58">D57+D58</f>
        <v>238596130</v>
      </c>
      <c r="E56" s="81">
        <f t="shared" si="58"/>
        <v>19883010.833333336</v>
      </c>
      <c r="F56" s="81">
        <f t="shared" si="58"/>
        <v>39766021.666666672</v>
      </c>
      <c r="G56" s="81">
        <f t="shared" si="58"/>
        <v>59649032.5</v>
      </c>
      <c r="H56" s="46">
        <f t="shared" si="58"/>
        <v>2124865</v>
      </c>
      <c r="I56" s="52">
        <f t="shared" si="58"/>
        <v>37641156.666666672</v>
      </c>
      <c r="J56" s="131">
        <f t="shared" si="58"/>
        <v>2773204</v>
      </c>
      <c r="K56" s="131">
        <f t="shared" si="58"/>
        <v>2773204</v>
      </c>
      <c r="L56" s="110">
        <f t="shared" si="58"/>
        <v>0</v>
      </c>
      <c r="M56" s="137">
        <f t="shared" si="58"/>
        <v>1500000</v>
      </c>
    </row>
    <row r="57" spans="1:13" x14ac:dyDescent="0.25">
      <c r="A57" s="5"/>
      <c r="B57" s="5" t="s">
        <v>36</v>
      </c>
      <c r="C57" s="19">
        <v>58</v>
      </c>
      <c r="D57" s="73">
        <v>70275000</v>
      </c>
      <c r="E57" s="38">
        <f>D57*1/12</f>
        <v>5856250</v>
      </c>
      <c r="F57" s="38">
        <f>E57*2</f>
        <v>11712500</v>
      </c>
      <c r="G57" s="38">
        <f>E57*3</f>
        <v>17568750</v>
      </c>
      <c r="H57" s="47"/>
      <c r="I57" s="53">
        <f>F57-H57</f>
        <v>11712500</v>
      </c>
      <c r="J57" s="130">
        <f>K57+L57</f>
        <v>0</v>
      </c>
      <c r="K57" s="119"/>
      <c r="L57" s="119"/>
      <c r="M57" s="140">
        <v>1500000</v>
      </c>
    </row>
    <row r="58" spans="1:13" x14ac:dyDescent="0.25">
      <c r="A58" s="64"/>
      <c r="B58" s="5"/>
      <c r="C58" s="19">
        <v>71</v>
      </c>
      <c r="D58" s="73">
        <v>168321130</v>
      </c>
      <c r="E58" s="38">
        <f>D58*1/12</f>
        <v>14026760.833333334</v>
      </c>
      <c r="F58" s="38">
        <f>E58*2</f>
        <v>28053521.666666668</v>
      </c>
      <c r="G58" s="38">
        <f>E58*3</f>
        <v>42080282.5</v>
      </c>
      <c r="H58" s="47">
        <v>2124865</v>
      </c>
      <c r="I58" s="53">
        <f>F58-H58</f>
        <v>25928656.666666668</v>
      </c>
      <c r="J58" s="130">
        <f>K58+L58</f>
        <v>2773204</v>
      </c>
      <c r="K58" s="130">
        <v>2773204</v>
      </c>
      <c r="L58" s="119"/>
      <c r="M58" s="135"/>
    </row>
    <row r="59" spans="1:13" x14ac:dyDescent="0.25">
      <c r="A59" s="63"/>
      <c r="B59" s="24" t="s">
        <v>24</v>
      </c>
      <c r="C59" s="35"/>
      <c r="D59" s="84">
        <f t="shared" ref="D59:H59" si="59">SUM(D60:D62)</f>
        <v>279152420</v>
      </c>
      <c r="E59" s="84">
        <f t="shared" si="59"/>
        <v>23262701.666666668</v>
      </c>
      <c r="F59" s="84">
        <f t="shared" ref="F59" si="60">SUM(F60:F62)</f>
        <v>46525403.333333336</v>
      </c>
      <c r="G59" s="84">
        <f t="shared" ref="G59" si="61">SUM(G60:G62)</f>
        <v>69788105</v>
      </c>
      <c r="H59" s="49">
        <f t="shared" si="59"/>
        <v>2270615</v>
      </c>
      <c r="I59" s="55">
        <f t="shared" ref="I59:J59" si="62">SUM(I60:I62)</f>
        <v>44254788.333333336</v>
      </c>
      <c r="J59" s="132">
        <f t="shared" si="62"/>
        <v>3012704</v>
      </c>
      <c r="K59" s="132">
        <f t="shared" ref="K59:L59" si="63">SUM(K60:K62)</f>
        <v>2953204</v>
      </c>
      <c r="L59" s="112">
        <f t="shared" si="63"/>
        <v>59500</v>
      </c>
      <c r="M59" s="139">
        <f t="shared" ref="M59" si="64">SUM(M60:M62)</f>
        <v>1500000</v>
      </c>
    </row>
    <row r="60" spans="1:13" x14ac:dyDescent="0.25">
      <c r="A60" s="64"/>
      <c r="B60" s="11" t="s">
        <v>25</v>
      </c>
      <c r="C60" s="23">
        <v>55</v>
      </c>
      <c r="D60" s="84">
        <f t="shared" ref="D60:H60" si="65">D43</f>
        <v>12946330</v>
      </c>
      <c r="E60" s="84">
        <f t="shared" si="65"/>
        <v>1078860.8333333333</v>
      </c>
      <c r="F60" s="84">
        <f t="shared" ref="F60" si="66">F43</f>
        <v>2157721.6666666665</v>
      </c>
      <c r="G60" s="84">
        <f t="shared" si="65"/>
        <v>3236582.5</v>
      </c>
      <c r="H60" s="49">
        <f t="shared" si="65"/>
        <v>0</v>
      </c>
      <c r="I60" s="55">
        <f t="shared" ref="I60:J60" si="67">I43</f>
        <v>2157721.6666666665</v>
      </c>
      <c r="J60" s="132">
        <f t="shared" si="67"/>
        <v>0</v>
      </c>
      <c r="K60" s="132">
        <f t="shared" ref="K60:L60" si="68">K43</f>
        <v>0</v>
      </c>
      <c r="L60" s="112">
        <f t="shared" si="68"/>
        <v>0</v>
      </c>
      <c r="M60" s="139">
        <f t="shared" ref="M60" si="69">M43</f>
        <v>0</v>
      </c>
    </row>
    <row r="61" spans="1:13" x14ac:dyDescent="0.25">
      <c r="A61" s="64"/>
      <c r="B61" s="11" t="s">
        <v>26</v>
      </c>
      <c r="C61" s="22">
        <v>58</v>
      </c>
      <c r="D61" s="86">
        <f t="shared" ref="D61:H61" si="70">D44+D57+D54</f>
        <v>86057330</v>
      </c>
      <c r="E61" s="86">
        <f t="shared" si="70"/>
        <v>7171444.166666666</v>
      </c>
      <c r="F61" s="86">
        <f t="shared" ref="F61" si="71">F44+F57+F54</f>
        <v>14342888.333333332</v>
      </c>
      <c r="G61" s="86">
        <f t="shared" si="70"/>
        <v>21514332.5</v>
      </c>
      <c r="H61" s="50">
        <f t="shared" si="70"/>
        <v>100000</v>
      </c>
      <c r="I61" s="55">
        <f t="shared" ref="I61:J61" si="72">I44+I57+I54</f>
        <v>14242888.333333332</v>
      </c>
      <c r="J61" s="132">
        <f t="shared" si="72"/>
        <v>159500</v>
      </c>
      <c r="K61" s="132">
        <f t="shared" ref="K61:L61" si="73">K44+K57+K54</f>
        <v>100000</v>
      </c>
      <c r="L61" s="112">
        <f t="shared" si="73"/>
        <v>59500</v>
      </c>
      <c r="M61" s="139">
        <f t="shared" ref="M61" si="74">M44+M57+M54</f>
        <v>1500000</v>
      </c>
    </row>
    <row r="62" spans="1:13" x14ac:dyDescent="0.25">
      <c r="A62" s="68"/>
      <c r="B62" s="42"/>
      <c r="C62" s="22">
        <v>71</v>
      </c>
      <c r="D62" s="86">
        <f t="shared" ref="D62:H62" si="75">D41+D46+D48+D50+D52+D55+D58</f>
        <v>180148760</v>
      </c>
      <c r="E62" s="86">
        <f t="shared" si="75"/>
        <v>15012396.666666668</v>
      </c>
      <c r="F62" s="86">
        <f t="shared" ref="F62" si="76">F41+F46+F48+F50+F52+F55+F58</f>
        <v>30024793.333333336</v>
      </c>
      <c r="G62" s="86">
        <f t="shared" si="75"/>
        <v>45037190</v>
      </c>
      <c r="H62" s="50">
        <f t="shared" si="75"/>
        <v>2170615</v>
      </c>
      <c r="I62" s="55">
        <f t="shared" ref="I62:J62" si="77">I41+I46+I48+I50+I52+I55+I58</f>
        <v>27854178.333333336</v>
      </c>
      <c r="J62" s="132">
        <f t="shared" si="77"/>
        <v>2853204</v>
      </c>
      <c r="K62" s="132">
        <f t="shared" ref="K62:L62" si="78">K41+K46+K48+K50+K52+K55+K58</f>
        <v>2853204</v>
      </c>
      <c r="L62" s="112">
        <f t="shared" si="78"/>
        <v>0</v>
      </c>
      <c r="M62" s="139">
        <f t="shared" ref="M62" si="79">M41+M46+M48+M50+M52+M55+M58</f>
        <v>0</v>
      </c>
    </row>
    <row r="63" spans="1:13" x14ac:dyDescent="0.25">
      <c r="A63" s="63"/>
      <c r="B63" s="24"/>
      <c r="C63" s="35"/>
      <c r="D63" s="87">
        <f t="shared" ref="D63:H63" si="80">SUM(D64:D71)</f>
        <v>317888420</v>
      </c>
      <c r="E63" s="87">
        <f t="shared" si="80"/>
        <v>26490701.666666668</v>
      </c>
      <c r="F63" s="87">
        <f t="shared" ref="F63" si="81">SUM(F64:F71)</f>
        <v>52981403.333333336</v>
      </c>
      <c r="G63" s="87">
        <f t="shared" ref="G63" si="82">SUM(G64:G71)</f>
        <v>79472105</v>
      </c>
      <c r="H63" s="106">
        <f t="shared" si="80"/>
        <v>4695365</v>
      </c>
      <c r="I63" s="71">
        <f t="shared" ref="I63:J63" si="83">SUM(I64:I71)</f>
        <v>48286038.333333336</v>
      </c>
      <c r="J63" s="133">
        <f t="shared" si="83"/>
        <v>5507534</v>
      </c>
      <c r="K63" s="133">
        <f t="shared" ref="K63:L63" si="84">SUM(K64:K71)</f>
        <v>5448034</v>
      </c>
      <c r="L63" s="113">
        <f t="shared" si="84"/>
        <v>59500</v>
      </c>
      <c r="M63" s="141">
        <f t="shared" ref="M63" si="85">SUM(M64:M71)</f>
        <v>1500000</v>
      </c>
    </row>
    <row r="64" spans="1:13" x14ac:dyDescent="0.25">
      <c r="A64" s="64"/>
      <c r="B64" s="11" t="s">
        <v>24</v>
      </c>
      <c r="C64" s="26">
        <v>10</v>
      </c>
      <c r="D64" s="87">
        <f t="shared" ref="D64:H65" si="86">D33</f>
        <v>23532000</v>
      </c>
      <c r="E64" s="87">
        <f t="shared" si="86"/>
        <v>1961000</v>
      </c>
      <c r="F64" s="87">
        <f t="shared" ref="F64" si="87">F33</f>
        <v>3922000</v>
      </c>
      <c r="G64" s="87">
        <f t="shared" si="86"/>
        <v>5883000</v>
      </c>
      <c r="H64" s="106">
        <f t="shared" si="86"/>
        <v>1961000</v>
      </c>
      <c r="I64" s="71">
        <f t="shared" ref="I64:J64" si="88">I33</f>
        <v>1961000</v>
      </c>
      <c r="J64" s="133">
        <f t="shared" si="88"/>
        <v>1961000</v>
      </c>
      <c r="K64" s="133">
        <f t="shared" ref="K64:L64" si="89">K33</f>
        <v>1961000</v>
      </c>
      <c r="L64" s="113">
        <f t="shared" si="89"/>
        <v>0</v>
      </c>
      <c r="M64" s="141">
        <f t="shared" ref="M64" si="90">M33</f>
        <v>0</v>
      </c>
    </row>
    <row r="65" spans="1:13" x14ac:dyDescent="0.25">
      <c r="A65" s="64"/>
      <c r="B65" s="11" t="s">
        <v>31</v>
      </c>
      <c r="C65" s="26">
        <v>20</v>
      </c>
      <c r="D65" s="87">
        <f t="shared" si="86"/>
        <v>6408150</v>
      </c>
      <c r="E65" s="87">
        <f t="shared" si="86"/>
        <v>534012.5</v>
      </c>
      <c r="F65" s="87">
        <f t="shared" ref="F65" si="91">F34</f>
        <v>1068025</v>
      </c>
      <c r="G65" s="87">
        <f t="shared" si="86"/>
        <v>1602037.5</v>
      </c>
      <c r="H65" s="106">
        <f t="shared" si="86"/>
        <v>449170</v>
      </c>
      <c r="I65" s="71">
        <f t="shared" ref="I65:J65" si="92">I34</f>
        <v>618855</v>
      </c>
      <c r="J65" s="133">
        <f t="shared" si="92"/>
        <v>519250</v>
      </c>
      <c r="K65" s="133">
        <f t="shared" ref="K65:L65" si="93">K34</f>
        <v>519250</v>
      </c>
      <c r="L65" s="113">
        <f t="shared" si="93"/>
        <v>0</v>
      </c>
      <c r="M65" s="141">
        <f t="shared" ref="M65" si="94">M34</f>
        <v>0</v>
      </c>
    </row>
    <row r="66" spans="1:13" x14ac:dyDescent="0.25">
      <c r="A66" s="68"/>
      <c r="B66" s="11" t="s">
        <v>32</v>
      </c>
      <c r="C66" s="26">
        <v>55</v>
      </c>
      <c r="D66" s="87">
        <f t="shared" ref="D66:H66" si="95">D35+D60</f>
        <v>13216330</v>
      </c>
      <c r="E66" s="87">
        <f t="shared" si="95"/>
        <v>1101360.8333333333</v>
      </c>
      <c r="F66" s="87">
        <f t="shared" ref="F66" si="96">F35+F60</f>
        <v>2202721.6666666665</v>
      </c>
      <c r="G66" s="87">
        <f t="shared" si="95"/>
        <v>3304082.5</v>
      </c>
      <c r="H66" s="106">
        <f t="shared" si="95"/>
        <v>0</v>
      </c>
      <c r="I66" s="71">
        <f t="shared" ref="I66:J66" si="97">I35+I60</f>
        <v>2202721.6666666665</v>
      </c>
      <c r="J66" s="133">
        <f t="shared" si="97"/>
        <v>0</v>
      </c>
      <c r="K66" s="133">
        <f t="shared" ref="K66:L66" si="98">K35+K60</f>
        <v>0</v>
      </c>
      <c r="L66" s="113">
        <f t="shared" si="98"/>
        <v>0</v>
      </c>
      <c r="M66" s="141">
        <f t="shared" ref="M66" si="99">M35+M60</f>
        <v>0</v>
      </c>
    </row>
    <row r="67" spans="1:13" x14ac:dyDescent="0.25">
      <c r="A67" s="68"/>
      <c r="B67" s="11" t="s">
        <v>33</v>
      </c>
      <c r="C67" s="26">
        <v>57</v>
      </c>
      <c r="D67" s="87">
        <f t="shared" ref="D67:H67" si="100">D36</f>
        <v>4087000</v>
      </c>
      <c r="E67" s="87">
        <f t="shared" si="100"/>
        <v>340583.33333333331</v>
      </c>
      <c r="F67" s="87">
        <f t="shared" ref="F67" si="101">F36</f>
        <v>681166.66666666663</v>
      </c>
      <c r="G67" s="87">
        <f t="shared" si="100"/>
        <v>1021750</v>
      </c>
      <c r="H67" s="106">
        <f t="shared" si="100"/>
        <v>0</v>
      </c>
      <c r="I67" s="71">
        <f t="shared" ref="I67:J67" si="102">I36</f>
        <v>681166.66666666663</v>
      </c>
      <c r="J67" s="133">
        <f t="shared" si="102"/>
        <v>0</v>
      </c>
      <c r="K67" s="133">
        <f t="shared" ref="K67:L67" si="103">K36</f>
        <v>0</v>
      </c>
      <c r="L67" s="113">
        <f t="shared" si="103"/>
        <v>0</v>
      </c>
      <c r="M67" s="141">
        <f t="shared" ref="M67" si="104">M36</f>
        <v>0</v>
      </c>
    </row>
    <row r="68" spans="1:13" x14ac:dyDescent="0.25">
      <c r="A68" s="64"/>
      <c r="B68" s="11"/>
      <c r="C68" s="26">
        <v>58</v>
      </c>
      <c r="D68" s="87">
        <f t="shared" ref="D68:H68" si="105">D61</f>
        <v>86057330</v>
      </c>
      <c r="E68" s="87">
        <f t="shared" si="105"/>
        <v>7171444.166666666</v>
      </c>
      <c r="F68" s="87">
        <f t="shared" ref="F68" si="106">F61</f>
        <v>14342888.333333332</v>
      </c>
      <c r="G68" s="87">
        <f t="shared" si="105"/>
        <v>21514332.5</v>
      </c>
      <c r="H68" s="106">
        <f t="shared" si="105"/>
        <v>100000</v>
      </c>
      <c r="I68" s="71">
        <f t="shared" ref="I68:J68" si="107">I61</f>
        <v>14242888.333333332</v>
      </c>
      <c r="J68" s="133">
        <f t="shared" si="107"/>
        <v>159500</v>
      </c>
      <c r="K68" s="133">
        <f t="shared" ref="K68:L68" si="108">K61</f>
        <v>100000</v>
      </c>
      <c r="L68" s="113">
        <f t="shared" si="108"/>
        <v>59500</v>
      </c>
      <c r="M68" s="141">
        <f t="shared" ref="M68" si="109">M61</f>
        <v>1500000</v>
      </c>
    </row>
    <row r="69" spans="1:13" x14ac:dyDescent="0.25">
      <c r="A69" s="68"/>
      <c r="B69" s="42"/>
      <c r="C69" s="26">
        <v>59</v>
      </c>
      <c r="D69" s="87">
        <f t="shared" ref="D69:H69" si="110">D37</f>
        <v>4575000</v>
      </c>
      <c r="E69" s="87">
        <f t="shared" si="110"/>
        <v>381250</v>
      </c>
      <c r="F69" s="87">
        <f t="shared" ref="F69" si="111">F37</f>
        <v>762500</v>
      </c>
      <c r="G69" s="87">
        <f t="shared" si="110"/>
        <v>1143750</v>
      </c>
      <c r="H69" s="106">
        <f t="shared" si="110"/>
        <v>14580</v>
      </c>
      <c r="I69" s="71">
        <f t="shared" ref="I69:J69" si="112">I37</f>
        <v>747920</v>
      </c>
      <c r="J69" s="133">
        <f t="shared" si="112"/>
        <v>14580</v>
      </c>
      <c r="K69" s="133">
        <f t="shared" ref="K69:L69" si="113">K37</f>
        <v>14580</v>
      </c>
      <c r="L69" s="113">
        <f t="shared" si="113"/>
        <v>0</v>
      </c>
      <c r="M69" s="141">
        <f t="shared" ref="M69" si="114">M37</f>
        <v>0</v>
      </c>
    </row>
    <row r="70" spans="1:13" x14ac:dyDescent="0.25">
      <c r="A70" s="68"/>
      <c r="B70" s="42"/>
      <c r="C70" s="26">
        <v>71</v>
      </c>
      <c r="D70" s="87">
        <f t="shared" ref="D70:H70" si="115">D62</f>
        <v>180148760</v>
      </c>
      <c r="E70" s="87">
        <f t="shared" si="115"/>
        <v>15012396.666666668</v>
      </c>
      <c r="F70" s="87">
        <f t="shared" ref="F70" si="116">F62</f>
        <v>30024793.333333336</v>
      </c>
      <c r="G70" s="87">
        <f t="shared" si="115"/>
        <v>45037190</v>
      </c>
      <c r="H70" s="106">
        <f t="shared" si="115"/>
        <v>2170615</v>
      </c>
      <c r="I70" s="71">
        <f t="shared" ref="I70:J70" si="117">I62</f>
        <v>27854178.333333336</v>
      </c>
      <c r="J70" s="133">
        <f t="shared" si="117"/>
        <v>2853204</v>
      </c>
      <c r="K70" s="133">
        <f t="shared" ref="K70:L70" si="118">K62</f>
        <v>2853204</v>
      </c>
      <c r="L70" s="113">
        <f t="shared" si="118"/>
        <v>0</v>
      </c>
      <c r="M70" s="141">
        <f t="shared" ref="M70" si="119">M62</f>
        <v>0</v>
      </c>
    </row>
    <row r="71" spans="1:13" x14ac:dyDescent="0.25">
      <c r="A71" s="67"/>
      <c r="B71" s="72"/>
      <c r="C71" s="26">
        <v>85</v>
      </c>
      <c r="D71" s="87">
        <f t="shared" ref="D71:H71" si="120">D38</f>
        <v>-136150</v>
      </c>
      <c r="E71" s="87">
        <f t="shared" si="120"/>
        <v>-11345.833333333334</v>
      </c>
      <c r="F71" s="87">
        <f t="shared" ref="F71" si="121">F38</f>
        <v>-22691.666666666668</v>
      </c>
      <c r="G71" s="87">
        <f t="shared" si="120"/>
        <v>-34037.5</v>
      </c>
      <c r="H71" s="106">
        <f t="shared" si="120"/>
        <v>0</v>
      </c>
      <c r="I71" s="71">
        <f t="shared" ref="I71:J71" si="122">I38</f>
        <v>-22691.666666666668</v>
      </c>
      <c r="J71" s="133">
        <f t="shared" si="122"/>
        <v>0</v>
      </c>
      <c r="K71" s="133">
        <f t="shared" ref="K71:L71" si="123">K38</f>
        <v>0</v>
      </c>
      <c r="L71" s="113">
        <f t="shared" si="123"/>
        <v>0</v>
      </c>
      <c r="M71" s="141">
        <f t="shared" ref="M71" si="124">M38</f>
        <v>0</v>
      </c>
    </row>
    <row r="72" spans="1:13" x14ac:dyDescent="0.25">
      <c r="D72" s="34"/>
    </row>
    <row r="73" spans="1:13" x14ac:dyDescent="0.25">
      <c r="D73" s="34"/>
    </row>
    <row r="74" spans="1:13" x14ac:dyDescent="0.25">
      <c r="D74" s="34"/>
    </row>
    <row r="75" spans="1:13" x14ac:dyDescent="0.25">
      <c r="D75" s="34"/>
    </row>
    <row r="76" spans="1:13" x14ac:dyDescent="0.25">
      <c r="D76" s="34"/>
    </row>
  </sheetData>
  <mergeCells count="4">
    <mergeCell ref="A5:J5"/>
    <mergeCell ref="A6:J6"/>
    <mergeCell ref="A10:B10"/>
    <mergeCell ref="A39:B39"/>
  </mergeCells>
  <pageMargins left="0.31496062992125984" right="0.31496062992125984" top="0.74803149606299213" bottom="0.74803149606299213" header="0.31496062992125984" footer="0.31496062992125984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>
      <selection activeCell="J42" sqref="J42"/>
    </sheetView>
  </sheetViews>
  <sheetFormatPr defaultRowHeight="13.2" x14ac:dyDescent="0.25"/>
  <cols>
    <col min="1" max="1" width="4.44140625" customWidth="1"/>
    <col min="2" max="2" width="26.109375" customWidth="1"/>
    <col min="3" max="3" width="4.5546875" bestFit="1" customWidth="1"/>
    <col min="4" max="4" width="9.6640625" bestFit="1" customWidth="1"/>
    <col min="5" max="6" width="9.109375" bestFit="1" customWidth="1"/>
    <col min="7" max="7" width="8.77734375" bestFit="1" customWidth="1"/>
    <col min="8" max="8" width="9.44140625" customWidth="1"/>
    <col min="9" max="9" width="8.77734375" bestFit="1" customWidth="1"/>
    <col min="10" max="10" width="11.109375" bestFit="1" customWidth="1"/>
    <col min="11" max="11" width="7.88671875" bestFit="1" customWidth="1"/>
    <col min="12" max="12" width="5.6640625" bestFit="1" customWidth="1"/>
    <col min="13" max="14" width="6.5546875" bestFit="1" customWidth="1"/>
    <col min="15" max="15" width="7.88671875" bestFit="1" customWidth="1"/>
    <col min="16" max="16" width="6.5546875" bestFit="1" customWidth="1"/>
    <col min="17" max="17" width="7.88671875" bestFit="1" customWidth="1"/>
    <col min="18" max="18" width="5.6640625" bestFit="1" customWidth="1"/>
  </cols>
  <sheetData>
    <row r="1" spans="1:18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</row>
    <row r="2" spans="1:18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</row>
    <row r="3" spans="1:18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  <c r="K3" s="151"/>
      <c r="L3" s="151"/>
    </row>
    <row r="4" spans="1:18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  <c r="K4" s="151"/>
      <c r="L4" s="151"/>
    </row>
    <row r="5" spans="1:18" x14ac:dyDescent="0.25">
      <c r="A5" s="369" t="s">
        <v>62</v>
      </c>
      <c r="B5" s="369"/>
      <c r="C5" s="369"/>
      <c r="D5" s="369"/>
      <c r="E5" s="369"/>
      <c r="F5" s="369"/>
      <c r="G5" s="369"/>
      <c r="H5" s="369"/>
      <c r="I5" s="369"/>
      <c r="J5" s="369"/>
      <c r="K5" s="151"/>
      <c r="L5" s="151"/>
    </row>
    <row r="6" spans="1:18" x14ac:dyDescent="0.25">
      <c r="A6" s="370" t="s">
        <v>34</v>
      </c>
      <c r="B6" s="370"/>
      <c r="C6" s="370"/>
      <c r="D6" s="370"/>
      <c r="E6" s="370"/>
      <c r="F6" s="370"/>
      <c r="G6" s="370"/>
      <c r="H6" s="370"/>
      <c r="I6" s="370"/>
      <c r="J6" s="370"/>
      <c r="K6" s="151"/>
      <c r="L6" s="151"/>
    </row>
    <row r="7" spans="1:18" x14ac:dyDescent="0.25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151"/>
      <c r="L7" s="151"/>
    </row>
    <row r="8" spans="1:18" x14ac:dyDescent="0.25">
      <c r="A8" s="152"/>
      <c r="B8" s="153"/>
      <c r="C8" s="153"/>
      <c r="D8" s="154"/>
      <c r="E8" s="151"/>
      <c r="F8" s="151"/>
      <c r="G8" s="151"/>
      <c r="H8" s="151"/>
      <c r="I8" s="151"/>
      <c r="J8" s="151"/>
      <c r="K8" s="151"/>
      <c r="L8" s="238" t="s">
        <v>57</v>
      </c>
    </row>
    <row r="9" spans="1:18" ht="36" x14ac:dyDescent="0.25">
      <c r="A9" s="142" t="s">
        <v>45</v>
      </c>
      <c r="B9" s="143" t="s">
        <v>3</v>
      </c>
      <c r="C9" s="144" t="s">
        <v>42</v>
      </c>
      <c r="D9" s="145" t="s">
        <v>41</v>
      </c>
      <c r="E9" s="93" t="s">
        <v>47</v>
      </c>
      <c r="F9" s="93" t="s">
        <v>63</v>
      </c>
      <c r="G9" s="93" t="s">
        <v>46</v>
      </c>
      <c r="H9" s="93" t="s">
        <v>51</v>
      </c>
      <c r="I9" s="108" t="s">
        <v>49</v>
      </c>
      <c r="J9" s="146" t="s">
        <v>65</v>
      </c>
      <c r="K9" s="93" t="s">
        <v>64</v>
      </c>
      <c r="L9" s="93" t="s">
        <v>68</v>
      </c>
      <c r="M9" s="240" t="s">
        <v>69</v>
      </c>
      <c r="N9" s="240" t="s">
        <v>70</v>
      </c>
      <c r="O9" s="240" t="s">
        <v>71</v>
      </c>
      <c r="P9" s="240" t="s">
        <v>72</v>
      </c>
      <c r="Q9" s="240" t="s">
        <v>81</v>
      </c>
      <c r="R9" s="240" t="s">
        <v>80</v>
      </c>
    </row>
    <row r="10" spans="1:18" x14ac:dyDescent="0.25">
      <c r="A10" s="147">
        <v>0</v>
      </c>
      <c r="B10" s="147">
        <v>1</v>
      </c>
      <c r="C10" s="147">
        <v>2</v>
      </c>
      <c r="D10" s="148">
        <v>3</v>
      </c>
      <c r="E10" s="95">
        <v>4</v>
      </c>
      <c r="F10" s="95">
        <v>5</v>
      </c>
      <c r="G10" s="95">
        <v>6</v>
      </c>
      <c r="H10" s="95">
        <v>7</v>
      </c>
      <c r="I10" s="107">
        <v>8</v>
      </c>
      <c r="J10" s="155"/>
      <c r="K10" s="135"/>
      <c r="L10" s="135"/>
      <c r="M10" s="135"/>
      <c r="N10" s="241"/>
      <c r="O10" s="135"/>
      <c r="P10" s="140"/>
      <c r="Q10" s="140"/>
      <c r="R10" s="140"/>
    </row>
    <row r="11" spans="1:18" x14ac:dyDescent="0.25">
      <c r="A11" s="374" t="s">
        <v>23</v>
      </c>
      <c r="B11" s="375"/>
      <c r="C11" s="158"/>
      <c r="D11" s="158"/>
      <c r="E11" s="158"/>
      <c r="F11" s="158"/>
      <c r="G11" s="158"/>
      <c r="H11" s="158"/>
      <c r="I11" s="158"/>
      <c r="J11" s="158"/>
      <c r="K11" s="170"/>
      <c r="L11" s="170"/>
      <c r="M11" s="170"/>
      <c r="N11" s="140"/>
      <c r="O11" s="170"/>
      <c r="P11" s="140"/>
      <c r="Q11" s="140"/>
      <c r="R11" s="140"/>
    </row>
    <row r="12" spans="1:18" x14ac:dyDescent="0.25">
      <c r="A12" s="159">
        <v>1</v>
      </c>
      <c r="B12" s="160" t="s">
        <v>5</v>
      </c>
      <c r="C12" s="161"/>
      <c r="D12" s="162">
        <f t="shared" ref="D12:Q12" si="0">SUM(D13:D16)</f>
        <v>26939450</v>
      </c>
      <c r="E12" s="163">
        <f t="shared" si="0"/>
        <v>2244954.1666666665</v>
      </c>
      <c r="F12" s="163">
        <f>SUM(F13:F16)</f>
        <v>6734862.5</v>
      </c>
      <c r="G12" s="163">
        <f t="shared" si="0"/>
        <v>6734862.5</v>
      </c>
      <c r="H12" s="164">
        <f t="shared" si="0"/>
        <v>4508500</v>
      </c>
      <c r="I12" s="165">
        <f t="shared" si="0"/>
        <v>2226362.5</v>
      </c>
      <c r="J12" s="246">
        <f t="shared" si="0"/>
        <v>2254260</v>
      </c>
      <c r="K12" s="246">
        <f t="shared" si="0"/>
        <v>2254260</v>
      </c>
      <c r="L12" s="242">
        <f t="shared" si="0"/>
        <v>0</v>
      </c>
      <c r="M12" s="242">
        <f t="shared" si="0"/>
        <v>0</v>
      </c>
      <c r="N12" s="242">
        <f t="shared" si="0"/>
        <v>0</v>
      </c>
      <c r="O12" s="242">
        <f t="shared" si="0"/>
        <v>0</v>
      </c>
      <c r="P12" s="242">
        <f t="shared" si="0"/>
        <v>0</v>
      </c>
      <c r="Q12" s="242">
        <f t="shared" si="0"/>
        <v>0</v>
      </c>
      <c r="R12" s="242">
        <f t="shared" ref="R12" si="1">SUM(R13:R16)</f>
        <v>0</v>
      </c>
    </row>
    <row r="13" spans="1:18" x14ac:dyDescent="0.25">
      <c r="A13" s="166"/>
      <c r="B13" s="167" t="s">
        <v>1</v>
      </c>
      <c r="C13" s="168">
        <v>10</v>
      </c>
      <c r="D13" s="169">
        <v>23532000</v>
      </c>
      <c r="E13" s="170">
        <f>D13*1/12</f>
        <v>1961000</v>
      </c>
      <c r="F13" s="170">
        <f>E13*3</f>
        <v>5883000</v>
      </c>
      <c r="G13" s="170">
        <f>E13*3</f>
        <v>5883000</v>
      </c>
      <c r="H13" s="171">
        <v>3922000</v>
      </c>
      <c r="I13" s="172">
        <f>F13-H13</f>
        <v>1961000</v>
      </c>
      <c r="J13" s="247">
        <f>K13+L13+M13+N13+O13+P13+Q13+R13</f>
        <v>1961000</v>
      </c>
      <c r="K13" s="247">
        <v>1961000</v>
      </c>
      <c r="L13" s="140"/>
      <c r="M13" s="140"/>
      <c r="N13" s="140"/>
      <c r="O13" s="140"/>
      <c r="P13" s="140"/>
      <c r="Q13" s="140"/>
      <c r="R13" s="140"/>
    </row>
    <row r="14" spans="1:18" x14ac:dyDescent="0.25">
      <c r="A14" s="166"/>
      <c r="B14" s="173"/>
      <c r="C14" s="168">
        <v>20</v>
      </c>
      <c r="D14" s="169">
        <v>3344150</v>
      </c>
      <c r="E14" s="170">
        <f t="shared" ref="E14:E16" si="2">D14*1/12</f>
        <v>278679.16666666669</v>
      </c>
      <c r="F14" s="170">
        <f t="shared" ref="F14:F16" si="3">E14*3</f>
        <v>836037.5</v>
      </c>
      <c r="G14" s="170">
        <f t="shared" ref="G14:G16" si="4">E14*3</f>
        <v>836037.5</v>
      </c>
      <c r="H14" s="171">
        <v>557340</v>
      </c>
      <c r="I14" s="172">
        <f t="shared" ref="I14:I16" si="5">F14-H14</f>
        <v>278697.5</v>
      </c>
      <c r="J14" s="247">
        <f t="shared" ref="J14:J16" si="6">K14+L14+M14+N14+O14+P14+Q14+R14</f>
        <v>278680</v>
      </c>
      <c r="K14" s="247">
        <v>278680</v>
      </c>
      <c r="L14" s="140"/>
      <c r="M14" s="140"/>
      <c r="N14" s="140"/>
      <c r="O14" s="140"/>
      <c r="P14" s="140"/>
      <c r="Q14" s="140"/>
      <c r="R14" s="140"/>
    </row>
    <row r="15" spans="1:18" x14ac:dyDescent="0.25">
      <c r="A15" s="166"/>
      <c r="B15" s="173"/>
      <c r="C15" s="174">
        <v>59</v>
      </c>
      <c r="D15" s="169">
        <v>175000</v>
      </c>
      <c r="E15" s="170">
        <f t="shared" si="2"/>
        <v>14583.333333333334</v>
      </c>
      <c r="F15" s="170">
        <f t="shared" si="3"/>
        <v>43750</v>
      </c>
      <c r="G15" s="170">
        <f t="shared" si="4"/>
        <v>43750</v>
      </c>
      <c r="H15" s="171">
        <v>29160</v>
      </c>
      <c r="I15" s="172">
        <f t="shared" si="5"/>
        <v>14590</v>
      </c>
      <c r="J15" s="247">
        <f t="shared" si="6"/>
        <v>14580</v>
      </c>
      <c r="K15" s="247">
        <v>14580</v>
      </c>
      <c r="L15" s="140"/>
      <c r="M15" s="140"/>
      <c r="N15" s="140"/>
      <c r="O15" s="140"/>
      <c r="P15" s="140"/>
      <c r="Q15" s="140"/>
      <c r="R15" s="140"/>
    </row>
    <row r="16" spans="1:18" x14ac:dyDescent="0.25">
      <c r="A16" s="166"/>
      <c r="B16" s="173"/>
      <c r="C16" s="174">
        <v>85</v>
      </c>
      <c r="D16" s="169">
        <v>-111700</v>
      </c>
      <c r="E16" s="170">
        <f t="shared" si="2"/>
        <v>-9308.3333333333339</v>
      </c>
      <c r="F16" s="170">
        <f t="shared" si="3"/>
        <v>-27925</v>
      </c>
      <c r="G16" s="170">
        <f t="shared" si="4"/>
        <v>-27925</v>
      </c>
      <c r="H16" s="171">
        <v>0</v>
      </c>
      <c r="I16" s="172">
        <f t="shared" si="5"/>
        <v>-27925</v>
      </c>
      <c r="J16" s="247">
        <f t="shared" si="6"/>
        <v>0</v>
      </c>
      <c r="K16" s="140"/>
      <c r="L16" s="140"/>
      <c r="M16" s="140"/>
      <c r="N16" s="140"/>
      <c r="O16" s="140"/>
      <c r="P16" s="140"/>
      <c r="Q16" s="140"/>
      <c r="R16" s="140"/>
    </row>
    <row r="17" spans="1:18" x14ac:dyDescent="0.25">
      <c r="A17" s="175">
        <v>2</v>
      </c>
      <c r="B17" s="176" t="s">
        <v>6</v>
      </c>
      <c r="C17" s="161"/>
      <c r="D17" s="177">
        <f>D18+D19+D20</f>
        <v>2286550</v>
      </c>
      <c r="E17" s="177">
        <f t="shared" ref="E17:Q17" si="7">E18+E19+E20</f>
        <v>190545.83333333334</v>
      </c>
      <c r="F17" s="177">
        <f t="shared" si="7"/>
        <v>571637.5</v>
      </c>
      <c r="G17" s="177">
        <f t="shared" si="7"/>
        <v>571637.5</v>
      </c>
      <c r="H17" s="164">
        <f t="shared" si="7"/>
        <v>270080</v>
      </c>
      <c r="I17" s="165">
        <f t="shared" si="7"/>
        <v>301557.5</v>
      </c>
      <c r="J17" s="246">
        <f t="shared" si="7"/>
        <v>0</v>
      </c>
      <c r="K17" s="246">
        <f t="shared" si="7"/>
        <v>0</v>
      </c>
      <c r="L17" s="242">
        <f t="shared" si="7"/>
        <v>0</v>
      </c>
      <c r="M17" s="242">
        <f t="shared" si="7"/>
        <v>0</v>
      </c>
      <c r="N17" s="242">
        <f t="shared" si="7"/>
        <v>0</v>
      </c>
      <c r="O17" s="242">
        <f t="shared" si="7"/>
        <v>0</v>
      </c>
      <c r="P17" s="242">
        <f t="shared" si="7"/>
        <v>0</v>
      </c>
      <c r="Q17" s="242">
        <f t="shared" si="7"/>
        <v>0</v>
      </c>
      <c r="R17" s="242">
        <f t="shared" ref="R17" si="8">R18+R19+R20</f>
        <v>0</v>
      </c>
    </row>
    <row r="18" spans="1:18" x14ac:dyDescent="0.25">
      <c r="A18" s="178"/>
      <c r="B18" s="179" t="s">
        <v>21</v>
      </c>
      <c r="C18" s="168">
        <v>20</v>
      </c>
      <c r="D18" s="169">
        <v>2041000</v>
      </c>
      <c r="E18" s="170">
        <f>D18*1/12</f>
        <v>170083.33333333334</v>
      </c>
      <c r="F18" s="170">
        <f>E18*3</f>
        <v>510250</v>
      </c>
      <c r="G18" s="170">
        <f>E18*3</f>
        <v>510250</v>
      </c>
      <c r="H18" s="171">
        <v>270080</v>
      </c>
      <c r="I18" s="172">
        <f>F18-H18</f>
        <v>240170</v>
      </c>
      <c r="J18" s="247">
        <f>K18+L18+M18+N18+O18+P18+Q18+R18</f>
        <v>0</v>
      </c>
      <c r="K18" s="247"/>
      <c r="L18" s="140"/>
      <c r="M18" s="140"/>
      <c r="N18" s="140"/>
      <c r="O18" s="140"/>
      <c r="P18" s="140"/>
      <c r="Q18" s="140"/>
      <c r="R18" s="140"/>
    </row>
    <row r="19" spans="1:18" x14ac:dyDescent="0.25">
      <c r="A19" s="178"/>
      <c r="B19" s="179"/>
      <c r="C19" s="174">
        <v>55</v>
      </c>
      <c r="D19" s="169">
        <v>270000</v>
      </c>
      <c r="E19" s="170">
        <f t="shared" ref="E19:E20" si="9">D19*1/12</f>
        <v>22500</v>
      </c>
      <c r="F19" s="170">
        <f t="shared" ref="F19:F20" si="10">E19*3</f>
        <v>67500</v>
      </c>
      <c r="G19" s="170">
        <f t="shared" ref="G19:G20" si="11">E19*3</f>
        <v>67500</v>
      </c>
      <c r="H19" s="171"/>
      <c r="I19" s="172">
        <f t="shared" ref="I19:I20" si="12">F19-H19</f>
        <v>67500</v>
      </c>
      <c r="J19" s="247">
        <f t="shared" ref="J19:J20" si="13">K19+L19+M19+N19+O19+P19+Q19+R19</f>
        <v>0</v>
      </c>
      <c r="K19" s="140"/>
      <c r="L19" s="140"/>
      <c r="M19" s="140"/>
      <c r="N19" s="140"/>
      <c r="O19" s="140"/>
      <c r="P19" s="140"/>
      <c r="Q19" s="140"/>
      <c r="R19" s="140"/>
    </row>
    <row r="20" spans="1:18" x14ac:dyDescent="0.25">
      <c r="A20" s="180"/>
      <c r="B20" s="181"/>
      <c r="C20" s="174">
        <v>85</v>
      </c>
      <c r="D20" s="169">
        <v>-24450</v>
      </c>
      <c r="E20" s="170">
        <f t="shared" si="9"/>
        <v>-2037.5</v>
      </c>
      <c r="F20" s="170">
        <f t="shared" si="10"/>
        <v>-6112.5</v>
      </c>
      <c r="G20" s="170">
        <f t="shared" si="11"/>
        <v>-6112.5</v>
      </c>
      <c r="H20" s="171"/>
      <c r="I20" s="172">
        <f t="shared" si="12"/>
        <v>-6112.5</v>
      </c>
      <c r="J20" s="247">
        <f t="shared" si="13"/>
        <v>0</v>
      </c>
      <c r="K20" s="140"/>
      <c r="L20" s="140"/>
      <c r="M20" s="140"/>
      <c r="N20" s="140"/>
      <c r="O20" s="140"/>
      <c r="P20" s="140"/>
      <c r="Q20" s="140"/>
      <c r="R20" s="140"/>
    </row>
    <row r="21" spans="1:18" x14ac:dyDescent="0.25">
      <c r="A21" s="179">
        <v>3</v>
      </c>
      <c r="B21" s="182" t="s">
        <v>7</v>
      </c>
      <c r="C21" s="183"/>
      <c r="D21" s="184">
        <f t="shared" ref="D21:R21" si="14">SUM(D22:D22)</f>
        <v>330000</v>
      </c>
      <c r="E21" s="184">
        <f t="shared" si="14"/>
        <v>27500</v>
      </c>
      <c r="F21" s="184">
        <f t="shared" si="14"/>
        <v>82500</v>
      </c>
      <c r="G21" s="184">
        <f t="shared" si="14"/>
        <v>82500</v>
      </c>
      <c r="H21" s="185">
        <f t="shared" si="14"/>
        <v>55000</v>
      </c>
      <c r="I21" s="186">
        <f t="shared" si="14"/>
        <v>27500</v>
      </c>
      <c r="J21" s="248">
        <f t="shared" si="14"/>
        <v>27500</v>
      </c>
      <c r="K21" s="248">
        <f t="shared" si="14"/>
        <v>27500</v>
      </c>
      <c r="L21" s="243">
        <f t="shared" si="14"/>
        <v>0</v>
      </c>
      <c r="M21" s="243">
        <f t="shared" si="14"/>
        <v>0</v>
      </c>
      <c r="N21" s="243">
        <f t="shared" si="14"/>
        <v>0</v>
      </c>
      <c r="O21" s="243">
        <f t="shared" si="14"/>
        <v>0</v>
      </c>
      <c r="P21" s="243">
        <f t="shared" si="14"/>
        <v>0</v>
      </c>
      <c r="Q21" s="243">
        <f t="shared" si="14"/>
        <v>0</v>
      </c>
      <c r="R21" s="243">
        <f t="shared" si="14"/>
        <v>0</v>
      </c>
    </row>
    <row r="22" spans="1:18" x14ac:dyDescent="0.25">
      <c r="A22" s="187"/>
      <c r="B22" s="188" t="s">
        <v>14</v>
      </c>
      <c r="C22" s="189">
        <v>20</v>
      </c>
      <c r="D22" s="169">
        <v>330000</v>
      </c>
      <c r="E22" s="170">
        <f>D22*1/12</f>
        <v>27500</v>
      </c>
      <c r="F22" s="170">
        <f>E22*3</f>
        <v>82500</v>
      </c>
      <c r="G22" s="170">
        <f>E22*3</f>
        <v>82500</v>
      </c>
      <c r="H22" s="171">
        <v>55000</v>
      </c>
      <c r="I22" s="172">
        <f>F22-H22</f>
        <v>27500</v>
      </c>
      <c r="J22" s="247">
        <f>K22+L22+M22+N22+O22+P22+Q22+R22</f>
        <v>27500</v>
      </c>
      <c r="K22" s="247">
        <v>27500</v>
      </c>
      <c r="L22" s="140"/>
      <c r="M22" s="140"/>
      <c r="N22" s="140"/>
      <c r="O22" s="140"/>
      <c r="P22" s="140"/>
      <c r="Q22" s="140"/>
      <c r="R22" s="140"/>
    </row>
    <row r="23" spans="1:18" x14ac:dyDescent="0.25">
      <c r="A23" s="190">
        <v>4</v>
      </c>
      <c r="B23" s="191" t="s">
        <v>8</v>
      </c>
      <c r="C23" s="192"/>
      <c r="D23" s="184">
        <f t="shared" ref="D23:R23" si="15">SUM(D24:D24)</f>
        <v>516000</v>
      </c>
      <c r="E23" s="184">
        <f t="shared" si="15"/>
        <v>43000</v>
      </c>
      <c r="F23" s="184">
        <f t="shared" si="15"/>
        <v>129000</v>
      </c>
      <c r="G23" s="184">
        <f t="shared" si="15"/>
        <v>129000</v>
      </c>
      <c r="H23" s="185">
        <f t="shared" si="15"/>
        <v>86000</v>
      </c>
      <c r="I23" s="186">
        <f t="shared" si="15"/>
        <v>43000</v>
      </c>
      <c r="J23" s="248">
        <f t="shared" si="15"/>
        <v>43000</v>
      </c>
      <c r="K23" s="248">
        <f t="shared" si="15"/>
        <v>43000</v>
      </c>
      <c r="L23" s="243">
        <f t="shared" si="15"/>
        <v>0</v>
      </c>
      <c r="M23" s="243">
        <f t="shared" si="15"/>
        <v>0</v>
      </c>
      <c r="N23" s="243">
        <f t="shared" si="15"/>
        <v>0</v>
      </c>
      <c r="O23" s="243">
        <f t="shared" si="15"/>
        <v>0</v>
      </c>
      <c r="P23" s="243">
        <f t="shared" si="15"/>
        <v>0</v>
      </c>
      <c r="Q23" s="243">
        <f t="shared" si="15"/>
        <v>0</v>
      </c>
      <c r="R23" s="243">
        <f t="shared" si="15"/>
        <v>0</v>
      </c>
    </row>
    <row r="24" spans="1:18" x14ac:dyDescent="0.25">
      <c r="A24" s="179"/>
      <c r="B24" s="179" t="s">
        <v>15</v>
      </c>
      <c r="C24" s="193">
        <v>20</v>
      </c>
      <c r="D24" s="169">
        <v>516000</v>
      </c>
      <c r="E24" s="170">
        <f>D24*1/12</f>
        <v>43000</v>
      </c>
      <c r="F24" s="170">
        <f>E24*3</f>
        <v>129000</v>
      </c>
      <c r="G24" s="170">
        <f>E24*3</f>
        <v>129000</v>
      </c>
      <c r="H24" s="171">
        <v>86000</v>
      </c>
      <c r="I24" s="172">
        <f>F24-H24</f>
        <v>43000</v>
      </c>
      <c r="J24" s="247">
        <f>K24+L24+M24+N24+O24+P24+Q24+R24</f>
        <v>43000</v>
      </c>
      <c r="K24" s="247">
        <v>43000</v>
      </c>
      <c r="L24" s="140"/>
      <c r="M24" s="140"/>
      <c r="N24" s="140"/>
      <c r="O24" s="140"/>
      <c r="P24" s="140"/>
      <c r="Q24" s="140"/>
      <c r="R24" s="140"/>
    </row>
    <row r="25" spans="1:18" x14ac:dyDescent="0.25">
      <c r="A25" s="194">
        <v>5</v>
      </c>
      <c r="B25" s="191" t="s">
        <v>27</v>
      </c>
      <c r="C25" s="195"/>
      <c r="D25" s="184">
        <f t="shared" ref="D25:R26" si="16">D26</f>
        <v>4087000</v>
      </c>
      <c r="E25" s="184">
        <f t="shared" si="16"/>
        <v>340583.33333333331</v>
      </c>
      <c r="F25" s="184">
        <f t="shared" si="16"/>
        <v>1021750</v>
      </c>
      <c r="G25" s="184">
        <f t="shared" si="16"/>
        <v>1021750</v>
      </c>
      <c r="H25" s="185">
        <f t="shared" si="16"/>
        <v>0</v>
      </c>
      <c r="I25" s="186">
        <f t="shared" si="16"/>
        <v>1021750</v>
      </c>
      <c r="J25" s="248">
        <f t="shared" si="16"/>
        <v>0</v>
      </c>
      <c r="K25" s="248">
        <f t="shared" si="16"/>
        <v>0</v>
      </c>
      <c r="L25" s="243">
        <f t="shared" si="16"/>
        <v>0</v>
      </c>
      <c r="M25" s="243">
        <f t="shared" si="16"/>
        <v>0</v>
      </c>
      <c r="N25" s="243">
        <f t="shared" si="16"/>
        <v>0</v>
      </c>
      <c r="O25" s="243">
        <f t="shared" si="16"/>
        <v>0</v>
      </c>
      <c r="P25" s="243">
        <f t="shared" si="16"/>
        <v>0</v>
      </c>
      <c r="Q25" s="243">
        <f t="shared" si="16"/>
        <v>0</v>
      </c>
      <c r="R25" s="243">
        <f t="shared" si="16"/>
        <v>0</v>
      </c>
    </row>
    <row r="26" spans="1:18" x14ac:dyDescent="0.25">
      <c r="A26" s="196"/>
      <c r="B26" s="179" t="s">
        <v>28</v>
      </c>
      <c r="C26" s="197">
        <v>57</v>
      </c>
      <c r="D26" s="169">
        <f t="shared" si="16"/>
        <v>4087000</v>
      </c>
      <c r="E26" s="169">
        <f t="shared" si="16"/>
        <v>340583.33333333331</v>
      </c>
      <c r="F26" s="169">
        <f t="shared" si="16"/>
        <v>1021750</v>
      </c>
      <c r="G26" s="169">
        <f t="shared" si="16"/>
        <v>1021750</v>
      </c>
      <c r="H26" s="171">
        <f t="shared" si="16"/>
        <v>0</v>
      </c>
      <c r="I26" s="172">
        <f t="shared" si="16"/>
        <v>1021750</v>
      </c>
      <c r="J26" s="247">
        <f t="shared" si="16"/>
        <v>0</v>
      </c>
      <c r="K26" s="247">
        <f t="shared" si="16"/>
        <v>0</v>
      </c>
      <c r="L26" s="140">
        <f t="shared" si="16"/>
        <v>0</v>
      </c>
      <c r="M26" s="140">
        <f t="shared" si="16"/>
        <v>0</v>
      </c>
      <c r="N26" s="140">
        <f t="shared" si="16"/>
        <v>0</v>
      </c>
      <c r="O26" s="140">
        <f t="shared" si="16"/>
        <v>0</v>
      </c>
      <c r="P26" s="140">
        <f t="shared" si="16"/>
        <v>0</v>
      </c>
      <c r="Q26" s="140">
        <f t="shared" si="16"/>
        <v>0</v>
      </c>
      <c r="R26" s="140">
        <f t="shared" si="16"/>
        <v>0</v>
      </c>
    </row>
    <row r="27" spans="1:18" x14ac:dyDescent="0.25">
      <c r="A27" s="198"/>
      <c r="B27" s="199" t="s">
        <v>37</v>
      </c>
      <c r="C27" s="200" t="s">
        <v>30</v>
      </c>
      <c r="D27" s="201">
        <v>4087000</v>
      </c>
      <c r="E27" s="170">
        <f>D27*1/12</f>
        <v>340583.33333333331</v>
      </c>
      <c r="F27" s="170">
        <f>E27*3</f>
        <v>1021750</v>
      </c>
      <c r="G27" s="170">
        <f>E27*3</f>
        <v>1021750</v>
      </c>
      <c r="H27" s="171"/>
      <c r="I27" s="172">
        <f>F27-H27</f>
        <v>1021750</v>
      </c>
      <c r="J27" s="247">
        <f>K27+L27+M27+N27+O27+P27+Q27+R27</f>
        <v>0</v>
      </c>
      <c r="K27" s="140"/>
      <c r="L27" s="140"/>
      <c r="M27" s="140"/>
      <c r="N27" s="140"/>
      <c r="O27" s="140"/>
      <c r="P27" s="140"/>
      <c r="Q27" s="140"/>
      <c r="R27" s="140"/>
    </row>
    <row r="28" spans="1:18" x14ac:dyDescent="0.25">
      <c r="A28" s="190">
        <v>6</v>
      </c>
      <c r="B28" s="191" t="s">
        <v>12</v>
      </c>
      <c r="C28" s="183"/>
      <c r="D28" s="184">
        <f t="shared" ref="D28:R28" si="17">SUM(D29:D29)</f>
        <v>161000</v>
      </c>
      <c r="E28" s="184">
        <f t="shared" si="17"/>
        <v>13416.666666666666</v>
      </c>
      <c r="F28" s="184">
        <f t="shared" si="17"/>
        <v>40250</v>
      </c>
      <c r="G28" s="184">
        <f t="shared" si="17"/>
        <v>40250</v>
      </c>
      <c r="H28" s="185">
        <f t="shared" si="17"/>
        <v>0</v>
      </c>
      <c r="I28" s="186">
        <f t="shared" si="17"/>
        <v>40250</v>
      </c>
      <c r="J28" s="248">
        <f t="shared" si="17"/>
        <v>0</v>
      </c>
      <c r="K28" s="248">
        <f t="shared" si="17"/>
        <v>0</v>
      </c>
      <c r="L28" s="243">
        <f t="shared" si="17"/>
        <v>0</v>
      </c>
      <c r="M28" s="243">
        <f t="shared" si="17"/>
        <v>0</v>
      </c>
      <c r="N28" s="243">
        <f t="shared" si="17"/>
        <v>0</v>
      </c>
      <c r="O28" s="243">
        <f t="shared" si="17"/>
        <v>0</v>
      </c>
      <c r="P28" s="243">
        <f t="shared" si="17"/>
        <v>0</v>
      </c>
      <c r="Q28" s="243">
        <f t="shared" si="17"/>
        <v>0</v>
      </c>
      <c r="R28" s="243">
        <f t="shared" si="17"/>
        <v>0</v>
      </c>
    </row>
    <row r="29" spans="1:18" x14ac:dyDescent="0.25">
      <c r="A29" s="202"/>
      <c r="B29" s="203" t="s">
        <v>40</v>
      </c>
      <c r="C29" s="189">
        <v>20</v>
      </c>
      <c r="D29" s="169">
        <v>161000</v>
      </c>
      <c r="E29" s="170">
        <f>D29*1/12</f>
        <v>13416.666666666666</v>
      </c>
      <c r="F29" s="170">
        <f>E29*3</f>
        <v>40250</v>
      </c>
      <c r="G29" s="170">
        <f>E29*3</f>
        <v>40250</v>
      </c>
      <c r="H29" s="171"/>
      <c r="I29" s="172">
        <f>F29-H29</f>
        <v>40250</v>
      </c>
      <c r="J29" s="247">
        <f>K29+L29+M29+N29+O29+P29+Q29+R29</f>
        <v>0</v>
      </c>
      <c r="K29" s="140"/>
      <c r="L29" s="140"/>
      <c r="M29" s="140"/>
      <c r="N29" s="140"/>
      <c r="O29" s="140"/>
      <c r="P29" s="140"/>
      <c r="Q29" s="140"/>
      <c r="R29" s="140"/>
    </row>
    <row r="30" spans="1:18" x14ac:dyDescent="0.25">
      <c r="A30" s="196">
        <v>7</v>
      </c>
      <c r="B30" s="182" t="s">
        <v>10</v>
      </c>
      <c r="C30" s="204"/>
      <c r="D30" s="205">
        <f t="shared" ref="D30:Q30" si="18">SUM(D31:D32)</f>
        <v>4416000</v>
      </c>
      <c r="E30" s="205">
        <f t="shared" si="18"/>
        <v>368000</v>
      </c>
      <c r="F30" s="205">
        <f t="shared" si="18"/>
        <v>1104000</v>
      </c>
      <c r="G30" s="205">
        <f t="shared" si="18"/>
        <v>1104000</v>
      </c>
      <c r="H30" s="206">
        <f t="shared" si="18"/>
        <v>0</v>
      </c>
      <c r="I30" s="207">
        <f t="shared" si="18"/>
        <v>1104000</v>
      </c>
      <c r="J30" s="248">
        <f t="shared" si="18"/>
        <v>0</v>
      </c>
      <c r="K30" s="248">
        <f t="shared" si="18"/>
        <v>0</v>
      </c>
      <c r="L30" s="243">
        <f t="shared" si="18"/>
        <v>0</v>
      </c>
      <c r="M30" s="243">
        <f t="shared" si="18"/>
        <v>0</v>
      </c>
      <c r="N30" s="243">
        <f t="shared" si="18"/>
        <v>0</v>
      </c>
      <c r="O30" s="243">
        <f t="shared" si="18"/>
        <v>0</v>
      </c>
      <c r="P30" s="243">
        <f t="shared" si="18"/>
        <v>0</v>
      </c>
      <c r="Q30" s="243">
        <f t="shared" si="18"/>
        <v>0</v>
      </c>
      <c r="R30" s="243">
        <f t="shared" ref="R30" si="19">SUM(R31:R32)</f>
        <v>0</v>
      </c>
    </row>
    <row r="31" spans="1:18" x14ac:dyDescent="0.25">
      <c r="A31" s="196"/>
      <c r="B31" s="188" t="s">
        <v>19</v>
      </c>
      <c r="C31" s="208">
        <v>20</v>
      </c>
      <c r="D31" s="169">
        <v>16000</v>
      </c>
      <c r="E31" s="170">
        <f>D31*1/12</f>
        <v>1333.3333333333333</v>
      </c>
      <c r="F31" s="170">
        <f>E31*3</f>
        <v>4000</v>
      </c>
      <c r="G31" s="170">
        <f>E31*3</f>
        <v>4000</v>
      </c>
      <c r="H31" s="171"/>
      <c r="I31" s="172">
        <f>F31-H31</f>
        <v>4000</v>
      </c>
      <c r="J31" s="247">
        <f>K31+L31+M31+N31+O31+P31+Q31+R31</f>
        <v>0</v>
      </c>
      <c r="K31" s="140"/>
      <c r="L31" s="140"/>
      <c r="M31" s="140"/>
      <c r="N31" s="140"/>
      <c r="O31" s="140"/>
      <c r="P31" s="140"/>
      <c r="Q31" s="140"/>
      <c r="R31" s="140"/>
    </row>
    <row r="32" spans="1:18" x14ac:dyDescent="0.25">
      <c r="A32" s="196"/>
      <c r="B32" s="179" t="s">
        <v>17</v>
      </c>
      <c r="C32" s="208">
        <v>59</v>
      </c>
      <c r="D32" s="169">
        <v>4400000</v>
      </c>
      <c r="E32" s="170">
        <f>D32*1/12</f>
        <v>366666.66666666669</v>
      </c>
      <c r="F32" s="170">
        <f>E32*3</f>
        <v>1100000</v>
      </c>
      <c r="G32" s="170">
        <f>E32*3</f>
        <v>1100000</v>
      </c>
      <c r="H32" s="171"/>
      <c r="I32" s="172">
        <f>F32-H32</f>
        <v>1100000</v>
      </c>
      <c r="J32" s="247">
        <f>K32+L32+M32+N32+O32+P32+Q32+R32</f>
        <v>0</v>
      </c>
      <c r="K32" s="140"/>
      <c r="L32" s="140"/>
      <c r="M32" s="140"/>
      <c r="N32" s="140"/>
      <c r="O32" s="140"/>
      <c r="P32" s="140"/>
      <c r="Q32" s="140"/>
      <c r="R32" s="140"/>
    </row>
    <row r="33" spans="1:18" x14ac:dyDescent="0.25">
      <c r="A33" s="194"/>
      <c r="B33" s="209"/>
      <c r="C33" s="210"/>
      <c r="D33" s="211">
        <f t="shared" ref="D33:L33" si="20">SUM(D34:D38)</f>
        <v>38872150</v>
      </c>
      <c r="E33" s="211">
        <f t="shared" si="20"/>
        <v>3239345.8333333335</v>
      </c>
      <c r="F33" s="211">
        <f t="shared" si="20"/>
        <v>9718037.5</v>
      </c>
      <c r="G33" s="211">
        <f t="shared" si="20"/>
        <v>9718037.5</v>
      </c>
      <c r="H33" s="212">
        <f t="shared" si="20"/>
        <v>4919580</v>
      </c>
      <c r="I33" s="213">
        <f t="shared" si="20"/>
        <v>4798457.5</v>
      </c>
      <c r="J33" s="249">
        <f t="shared" si="20"/>
        <v>2324760</v>
      </c>
      <c r="K33" s="249">
        <f t="shared" si="20"/>
        <v>2324760</v>
      </c>
      <c r="L33" s="244">
        <f t="shared" si="20"/>
        <v>0</v>
      </c>
      <c r="M33" s="244">
        <f t="shared" ref="M33:N33" si="21">SUM(M34:M38)</f>
        <v>0</v>
      </c>
      <c r="N33" s="244">
        <f t="shared" si="21"/>
        <v>0</v>
      </c>
      <c r="O33" s="244">
        <f t="shared" ref="O33:P33" si="22">SUM(O34:O38)</f>
        <v>0</v>
      </c>
      <c r="P33" s="244">
        <f t="shared" si="22"/>
        <v>0</v>
      </c>
      <c r="Q33" s="244">
        <f t="shared" ref="Q33" si="23">SUM(Q34:Q38)</f>
        <v>0</v>
      </c>
      <c r="R33" s="244">
        <f t="shared" ref="R33" si="24">SUM(R34:R38)</f>
        <v>0</v>
      </c>
    </row>
    <row r="34" spans="1:18" x14ac:dyDescent="0.25">
      <c r="A34" s="196"/>
      <c r="B34" s="214"/>
      <c r="C34" s="215">
        <v>10</v>
      </c>
      <c r="D34" s="211">
        <f t="shared" ref="D34:L34" si="25">D13</f>
        <v>23532000</v>
      </c>
      <c r="E34" s="211">
        <f t="shared" si="25"/>
        <v>1961000</v>
      </c>
      <c r="F34" s="211">
        <f t="shared" si="25"/>
        <v>5883000</v>
      </c>
      <c r="G34" s="211">
        <f t="shared" si="25"/>
        <v>5883000</v>
      </c>
      <c r="H34" s="212">
        <f t="shared" si="25"/>
        <v>3922000</v>
      </c>
      <c r="I34" s="213">
        <f t="shared" si="25"/>
        <v>1961000</v>
      </c>
      <c r="J34" s="249">
        <f t="shared" si="25"/>
        <v>1961000</v>
      </c>
      <c r="K34" s="249">
        <f t="shared" si="25"/>
        <v>1961000</v>
      </c>
      <c r="L34" s="244">
        <f t="shared" si="25"/>
        <v>0</v>
      </c>
      <c r="M34" s="244">
        <f t="shared" ref="M34:N34" si="26">M13</f>
        <v>0</v>
      </c>
      <c r="N34" s="244">
        <f t="shared" si="26"/>
        <v>0</v>
      </c>
      <c r="O34" s="244">
        <f t="shared" ref="O34:P34" si="27">O13</f>
        <v>0</v>
      </c>
      <c r="P34" s="244">
        <f t="shared" si="27"/>
        <v>0</v>
      </c>
      <c r="Q34" s="244">
        <f t="shared" ref="Q34" si="28">Q13</f>
        <v>0</v>
      </c>
      <c r="R34" s="244">
        <f t="shared" ref="R34" si="29">R13</f>
        <v>0</v>
      </c>
    </row>
    <row r="35" spans="1:18" x14ac:dyDescent="0.25">
      <c r="A35" s="196"/>
      <c r="B35" s="214" t="s">
        <v>24</v>
      </c>
      <c r="C35" s="215">
        <v>20</v>
      </c>
      <c r="D35" s="211">
        <f t="shared" ref="D35:L35" si="30">D14+D18+D22+D24+D29+D31</f>
        <v>6408150</v>
      </c>
      <c r="E35" s="211">
        <f t="shared" si="30"/>
        <v>534012.5</v>
      </c>
      <c r="F35" s="211">
        <f t="shared" si="30"/>
        <v>1602037.5</v>
      </c>
      <c r="G35" s="211">
        <f t="shared" si="30"/>
        <v>1602037.5</v>
      </c>
      <c r="H35" s="212">
        <f t="shared" si="30"/>
        <v>968420</v>
      </c>
      <c r="I35" s="213">
        <f t="shared" si="30"/>
        <v>633617.5</v>
      </c>
      <c r="J35" s="249">
        <f t="shared" si="30"/>
        <v>349180</v>
      </c>
      <c r="K35" s="249">
        <f t="shared" si="30"/>
        <v>349180</v>
      </c>
      <c r="L35" s="244">
        <f t="shared" si="30"/>
        <v>0</v>
      </c>
      <c r="M35" s="244">
        <f t="shared" ref="M35:N35" si="31">M14+M18+M22+M24+M29+M31</f>
        <v>0</v>
      </c>
      <c r="N35" s="244">
        <f t="shared" si="31"/>
        <v>0</v>
      </c>
      <c r="O35" s="244">
        <f t="shared" ref="O35:P35" si="32">O14+O18+O22+O24+O29+O31</f>
        <v>0</v>
      </c>
      <c r="P35" s="244">
        <f t="shared" si="32"/>
        <v>0</v>
      </c>
      <c r="Q35" s="244">
        <f t="shared" ref="Q35" si="33">Q14+Q18+Q22+Q24+Q29+Q31</f>
        <v>0</v>
      </c>
      <c r="R35" s="244">
        <f t="shared" ref="R35" si="34">R14+R18+R22+R24+R29+R31</f>
        <v>0</v>
      </c>
    </row>
    <row r="36" spans="1:18" x14ac:dyDescent="0.25">
      <c r="A36" s="196"/>
      <c r="B36" s="214" t="s">
        <v>39</v>
      </c>
      <c r="C36" s="215">
        <v>55</v>
      </c>
      <c r="D36" s="211">
        <f t="shared" ref="D36:L36" si="35">D19</f>
        <v>270000</v>
      </c>
      <c r="E36" s="211">
        <f t="shared" si="35"/>
        <v>22500</v>
      </c>
      <c r="F36" s="211">
        <f t="shared" si="35"/>
        <v>67500</v>
      </c>
      <c r="G36" s="211">
        <f t="shared" si="35"/>
        <v>67500</v>
      </c>
      <c r="H36" s="212">
        <f t="shared" si="35"/>
        <v>0</v>
      </c>
      <c r="I36" s="213">
        <f t="shared" si="35"/>
        <v>67500</v>
      </c>
      <c r="J36" s="249">
        <f t="shared" si="35"/>
        <v>0</v>
      </c>
      <c r="K36" s="249">
        <f t="shared" si="35"/>
        <v>0</v>
      </c>
      <c r="L36" s="244">
        <f t="shared" si="35"/>
        <v>0</v>
      </c>
      <c r="M36" s="244">
        <f t="shared" ref="M36:N36" si="36">M19</f>
        <v>0</v>
      </c>
      <c r="N36" s="244">
        <f t="shared" si="36"/>
        <v>0</v>
      </c>
      <c r="O36" s="244">
        <f t="shared" ref="O36:P36" si="37">O19</f>
        <v>0</v>
      </c>
      <c r="P36" s="244">
        <f t="shared" si="37"/>
        <v>0</v>
      </c>
      <c r="Q36" s="244">
        <f t="shared" ref="Q36" si="38">Q19</f>
        <v>0</v>
      </c>
      <c r="R36" s="244">
        <f t="shared" ref="R36" si="39">R19</f>
        <v>0</v>
      </c>
    </row>
    <row r="37" spans="1:18" x14ac:dyDescent="0.25">
      <c r="A37" s="196"/>
      <c r="B37" s="214" t="s">
        <v>38</v>
      </c>
      <c r="C37" s="215">
        <v>57</v>
      </c>
      <c r="D37" s="211">
        <f t="shared" ref="D37:L37" si="40">D26</f>
        <v>4087000</v>
      </c>
      <c r="E37" s="211">
        <f t="shared" si="40"/>
        <v>340583.33333333331</v>
      </c>
      <c r="F37" s="211">
        <f t="shared" si="40"/>
        <v>1021750</v>
      </c>
      <c r="G37" s="211">
        <f t="shared" si="40"/>
        <v>1021750</v>
      </c>
      <c r="H37" s="212">
        <f t="shared" si="40"/>
        <v>0</v>
      </c>
      <c r="I37" s="213">
        <f t="shared" si="40"/>
        <v>1021750</v>
      </c>
      <c r="J37" s="249">
        <f t="shared" si="40"/>
        <v>0</v>
      </c>
      <c r="K37" s="249">
        <f t="shared" si="40"/>
        <v>0</v>
      </c>
      <c r="L37" s="244">
        <f t="shared" si="40"/>
        <v>0</v>
      </c>
      <c r="M37" s="244">
        <f t="shared" ref="M37:N37" si="41">M26</f>
        <v>0</v>
      </c>
      <c r="N37" s="244">
        <f t="shared" si="41"/>
        <v>0</v>
      </c>
      <c r="O37" s="244">
        <f t="shared" ref="O37:P37" si="42">O26</f>
        <v>0</v>
      </c>
      <c r="P37" s="244">
        <f t="shared" si="42"/>
        <v>0</v>
      </c>
      <c r="Q37" s="244">
        <f t="shared" ref="Q37" si="43">Q26</f>
        <v>0</v>
      </c>
      <c r="R37" s="244">
        <f t="shared" ref="R37" si="44">R26</f>
        <v>0</v>
      </c>
    </row>
    <row r="38" spans="1:18" x14ac:dyDescent="0.25">
      <c r="A38" s="196"/>
      <c r="B38" s="214"/>
      <c r="C38" s="215">
        <v>59</v>
      </c>
      <c r="D38" s="211">
        <f t="shared" ref="D38:L38" si="45">D15+D32</f>
        <v>4575000</v>
      </c>
      <c r="E38" s="211">
        <f t="shared" si="45"/>
        <v>381250</v>
      </c>
      <c r="F38" s="211">
        <f t="shared" si="45"/>
        <v>1143750</v>
      </c>
      <c r="G38" s="211">
        <f t="shared" si="45"/>
        <v>1143750</v>
      </c>
      <c r="H38" s="212">
        <f t="shared" si="45"/>
        <v>29160</v>
      </c>
      <c r="I38" s="213">
        <f t="shared" si="45"/>
        <v>1114590</v>
      </c>
      <c r="J38" s="249">
        <f t="shared" si="45"/>
        <v>14580</v>
      </c>
      <c r="K38" s="249">
        <f t="shared" si="45"/>
        <v>14580</v>
      </c>
      <c r="L38" s="244">
        <f t="shared" si="45"/>
        <v>0</v>
      </c>
      <c r="M38" s="244">
        <f t="shared" ref="M38:N38" si="46">M15+M32</f>
        <v>0</v>
      </c>
      <c r="N38" s="244">
        <f t="shared" si="46"/>
        <v>0</v>
      </c>
      <c r="O38" s="244">
        <f t="shared" ref="O38:P38" si="47">O15+O32</f>
        <v>0</v>
      </c>
      <c r="P38" s="244">
        <f t="shared" si="47"/>
        <v>0</v>
      </c>
      <c r="Q38" s="244">
        <f t="shared" ref="Q38" si="48">Q15+Q32</f>
        <v>0</v>
      </c>
      <c r="R38" s="244">
        <f t="shared" ref="R38" si="49">R15+R32</f>
        <v>0</v>
      </c>
    </row>
    <row r="39" spans="1:18" x14ac:dyDescent="0.25">
      <c r="A39" s="198"/>
      <c r="B39" s="216"/>
      <c r="C39" s="215">
        <v>85</v>
      </c>
      <c r="D39" s="211">
        <f>D16+D20</f>
        <v>-136150</v>
      </c>
      <c r="E39" s="211">
        <f t="shared" ref="E39:L39" si="50">E16+E20</f>
        <v>-11345.833333333334</v>
      </c>
      <c r="F39" s="211">
        <f t="shared" si="50"/>
        <v>-34037.5</v>
      </c>
      <c r="G39" s="211">
        <f t="shared" si="50"/>
        <v>-34037.5</v>
      </c>
      <c r="H39" s="212">
        <f t="shared" si="50"/>
        <v>0</v>
      </c>
      <c r="I39" s="213">
        <f t="shared" si="50"/>
        <v>-34037.5</v>
      </c>
      <c r="J39" s="249">
        <f t="shared" si="50"/>
        <v>0</v>
      </c>
      <c r="K39" s="249">
        <f t="shared" si="50"/>
        <v>0</v>
      </c>
      <c r="L39" s="244">
        <f t="shared" si="50"/>
        <v>0</v>
      </c>
      <c r="M39" s="244">
        <f t="shared" ref="M39:N39" si="51">M16+M20</f>
        <v>0</v>
      </c>
      <c r="N39" s="244">
        <f t="shared" si="51"/>
        <v>0</v>
      </c>
      <c r="O39" s="244">
        <f t="shared" ref="O39:P39" si="52">O16+O20</f>
        <v>0</v>
      </c>
      <c r="P39" s="244">
        <f t="shared" si="52"/>
        <v>0</v>
      </c>
      <c r="Q39" s="244">
        <f t="shared" ref="Q39" si="53">Q16+Q20</f>
        <v>0</v>
      </c>
      <c r="R39" s="244">
        <f t="shared" ref="R39" si="54">R16+R20</f>
        <v>0</v>
      </c>
    </row>
    <row r="40" spans="1:18" x14ac:dyDescent="0.25">
      <c r="A40" s="376" t="s">
        <v>22</v>
      </c>
      <c r="B40" s="376"/>
      <c r="C40" s="217"/>
      <c r="D40" s="217"/>
      <c r="E40" s="217"/>
      <c r="F40" s="217"/>
      <c r="G40" s="217"/>
      <c r="H40" s="217"/>
      <c r="I40" s="217"/>
      <c r="J40" s="250"/>
      <c r="K40" s="140"/>
      <c r="L40" s="140"/>
      <c r="M40" s="140"/>
      <c r="N40" s="140"/>
      <c r="O40" s="140"/>
      <c r="P40" s="140"/>
      <c r="Q40" s="140"/>
      <c r="R40" s="140"/>
    </row>
    <row r="41" spans="1:18" x14ac:dyDescent="0.25">
      <c r="A41" s="194">
        <v>1</v>
      </c>
      <c r="B41" s="218" t="s">
        <v>5</v>
      </c>
      <c r="C41" s="219"/>
      <c r="D41" s="177">
        <f t="shared" ref="D41:R41" si="55">D42</f>
        <v>10642200</v>
      </c>
      <c r="E41" s="177">
        <f t="shared" si="55"/>
        <v>886850</v>
      </c>
      <c r="F41" s="177">
        <f t="shared" si="55"/>
        <v>2660550</v>
      </c>
      <c r="G41" s="177">
        <f t="shared" si="55"/>
        <v>2660550</v>
      </c>
      <c r="H41" s="164">
        <f t="shared" si="55"/>
        <v>0</v>
      </c>
      <c r="I41" s="165">
        <f t="shared" si="55"/>
        <v>2660550</v>
      </c>
      <c r="J41" s="246">
        <f t="shared" si="55"/>
        <v>303000</v>
      </c>
      <c r="K41" s="246">
        <f t="shared" si="55"/>
        <v>0</v>
      </c>
      <c r="L41" s="242">
        <f t="shared" si="55"/>
        <v>0</v>
      </c>
      <c r="M41" s="242">
        <f t="shared" si="55"/>
        <v>22000</v>
      </c>
      <c r="N41" s="242">
        <f t="shared" si="55"/>
        <v>80000</v>
      </c>
      <c r="O41" s="242">
        <f t="shared" si="55"/>
        <v>0</v>
      </c>
      <c r="P41" s="242">
        <f t="shared" si="55"/>
        <v>125000</v>
      </c>
      <c r="Q41" s="242">
        <f t="shared" si="55"/>
        <v>0</v>
      </c>
      <c r="R41" s="242">
        <f t="shared" si="55"/>
        <v>76000</v>
      </c>
    </row>
    <row r="42" spans="1:18" x14ac:dyDescent="0.25">
      <c r="A42" s="220"/>
      <c r="B42" s="221" t="s">
        <v>1</v>
      </c>
      <c r="C42" s="222">
        <v>71</v>
      </c>
      <c r="D42" s="169">
        <v>10642200</v>
      </c>
      <c r="E42" s="170">
        <f>D42*1/12</f>
        <v>886850</v>
      </c>
      <c r="F42" s="170">
        <f>E42*3</f>
        <v>2660550</v>
      </c>
      <c r="G42" s="170">
        <f>E42*3</f>
        <v>2660550</v>
      </c>
      <c r="H42" s="171"/>
      <c r="I42" s="172">
        <f>F42-H42</f>
        <v>2660550</v>
      </c>
      <c r="J42" s="247">
        <f>K42+L42+M42+N42+O42+P42+Q42+R42</f>
        <v>303000</v>
      </c>
      <c r="K42" s="247"/>
      <c r="L42" s="140"/>
      <c r="M42" s="140">
        <v>22000</v>
      </c>
      <c r="N42" s="140">
        <v>80000</v>
      </c>
      <c r="O42" s="140"/>
      <c r="P42" s="140">
        <v>125000</v>
      </c>
      <c r="Q42" s="140"/>
      <c r="R42" s="140">
        <v>76000</v>
      </c>
    </row>
    <row r="43" spans="1:18" x14ac:dyDescent="0.25">
      <c r="A43" s="223">
        <v>2</v>
      </c>
      <c r="B43" s="218" t="s">
        <v>6</v>
      </c>
      <c r="C43" s="219"/>
      <c r="D43" s="177">
        <f t="shared" ref="D43:Q43" si="56">D44+D45</f>
        <v>28601330</v>
      </c>
      <c r="E43" s="177">
        <f t="shared" si="56"/>
        <v>2383444.1666666665</v>
      </c>
      <c r="F43" s="177">
        <f t="shared" si="56"/>
        <v>7150332.5</v>
      </c>
      <c r="G43" s="177">
        <f t="shared" si="56"/>
        <v>7150332.5</v>
      </c>
      <c r="H43" s="164">
        <f t="shared" si="56"/>
        <v>100000</v>
      </c>
      <c r="I43" s="165">
        <f t="shared" si="56"/>
        <v>7050332.5</v>
      </c>
      <c r="J43" s="246">
        <f t="shared" si="56"/>
        <v>773000</v>
      </c>
      <c r="K43" s="246">
        <f t="shared" si="56"/>
        <v>0</v>
      </c>
      <c r="L43" s="242">
        <f t="shared" si="56"/>
        <v>48000</v>
      </c>
      <c r="M43" s="242">
        <f t="shared" si="56"/>
        <v>650000</v>
      </c>
      <c r="N43" s="242">
        <f t="shared" si="56"/>
        <v>75000</v>
      </c>
      <c r="O43" s="242">
        <f t="shared" si="56"/>
        <v>0</v>
      </c>
      <c r="P43" s="242">
        <f t="shared" si="56"/>
        <v>0</v>
      </c>
      <c r="Q43" s="242">
        <f t="shared" si="56"/>
        <v>0</v>
      </c>
      <c r="R43" s="242">
        <f t="shared" ref="R43" si="57">R44+R45</f>
        <v>0</v>
      </c>
    </row>
    <row r="44" spans="1:18" x14ac:dyDescent="0.25">
      <c r="A44" s="224"/>
      <c r="B44" s="179" t="s">
        <v>20</v>
      </c>
      <c r="C44" s="225">
        <v>55</v>
      </c>
      <c r="D44" s="169">
        <v>12946330</v>
      </c>
      <c r="E44" s="170">
        <f>D44*1/12</f>
        <v>1078860.8333333333</v>
      </c>
      <c r="F44" s="170">
        <f>E44*3</f>
        <v>3236582.5</v>
      </c>
      <c r="G44" s="170">
        <f>E44*3</f>
        <v>3236582.5</v>
      </c>
      <c r="H44" s="171"/>
      <c r="I44" s="172">
        <f>F44-H44</f>
        <v>3236582.5</v>
      </c>
      <c r="J44" s="247">
        <f>K44+L44+M44+N44+O44+P44+Q44+R44</f>
        <v>85000</v>
      </c>
      <c r="K44" s="239"/>
      <c r="L44" s="239">
        <v>10000</v>
      </c>
      <c r="M44" s="140"/>
      <c r="N44" s="140">
        <v>75000</v>
      </c>
      <c r="O44" s="140"/>
      <c r="P44" s="140"/>
      <c r="Q44" s="140"/>
      <c r="R44" s="140"/>
    </row>
    <row r="45" spans="1:18" x14ac:dyDescent="0.25">
      <c r="A45" s="220"/>
      <c r="B45" s="203" t="s">
        <v>13</v>
      </c>
      <c r="C45" s="225">
        <v>58</v>
      </c>
      <c r="D45" s="169">
        <v>15655000</v>
      </c>
      <c r="E45" s="170">
        <f>D45*1/12</f>
        <v>1304583.3333333333</v>
      </c>
      <c r="F45" s="170">
        <f>E45*3</f>
        <v>3913750</v>
      </c>
      <c r="G45" s="170">
        <f>E45*3</f>
        <v>3913750</v>
      </c>
      <c r="H45" s="171">
        <v>100000</v>
      </c>
      <c r="I45" s="172">
        <f>F45-H45</f>
        <v>3813750</v>
      </c>
      <c r="J45" s="247">
        <f>K45+L45+M45+N45+O45+P45+Q45+R45</f>
        <v>688000</v>
      </c>
      <c r="K45" s="247"/>
      <c r="L45" s="140">
        <v>38000</v>
      </c>
      <c r="M45" s="140">
        <v>650000</v>
      </c>
      <c r="N45" s="140"/>
      <c r="O45" s="140"/>
      <c r="P45" s="140"/>
      <c r="Q45" s="140"/>
      <c r="R45" s="140"/>
    </row>
    <row r="46" spans="1:18" x14ac:dyDescent="0.25">
      <c r="A46" s="179">
        <v>3</v>
      </c>
      <c r="B46" s="182" t="s">
        <v>7</v>
      </c>
      <c r="C46" s="183"/>
      <c r="D46" s="205">
        <f t="shared" ref="D46:R48" si="58">D47</f>
        <v>38500</v>
      </c>
      <c r="E46" s="205">
        <f t="shared" si="58"/>
        <v>3208.3333333333335</v>
      </c>
      <c r="F46" s="205">
        <f t="shared" si="58"/>
        <v>9625</v>
      </c>
      <c r="G46" s="205">
        <f t="shared" si="58"/>
        <v>9625</v>
      </c>
      <c r="H46" s="206">
        <f t="shared" si="58"/>
        <v>0</v>
      </c>
      <c r="I46" s="186">
        <f t="shared" si="58"/>
        <v>9625</v>
      </c>
      <c r="J46" s="248">
        <f t="shared" si="58"/>
        <v>0</v>
      </c>
      <c r="K46" s="248">
        <f t="shared" si="58"/>
        <v>0</v>
      </c>
      <c r="L46" s="243">
        <f t="shared" si="58"/>
        <v>0</v>
      </c>
      <c r="M46" s="243">
        <f t="shared" si="58"/>
        <v>0</v>
      </c>
      <c r="N46" s="243">
        <f t="shared" si="58"/>
        <v>0</v>
      </c>
      <c r="O46" s="243">
        <f t="shared" si="58"/>
        <v>0</v>
      </c>
      <c r="P46" s="243">
        <f t="shared" si="58"/>
        <v>0</v>
      </c>
      <c r="Q46" s="243">
        <f t="shared" si="58"/>
        <v>0</v>
      </c>
      <c r="R46" s="243">
        <f t="shared" si="58"/>
        <v>0</v>
      </c>
    </row>
    <row r="47" spans="1:18" x14ac:dyDescent="0.25">
      <c r="A47" s="226"/>
      <c r="B47" s="203" t="s">
        <v>14</v>
      </c>
      <c r="C47" s="189">
        <v>71</v>
      </c>
      <c r="D47" s="169">
        <v>38500</v>
      </c>
      <c r="E47" s="170">
        <f>D47*1/12</f>
        <v>3208.3333333333335</v>
      </c>
      <c r="F47" s="170">
        <f>E47*3</f>
        <v>9625</v>
      </c>
      <c r="G47" s="170">
        <f>E47*3</f>
        <v>9625</v>
      </c>
      <c r="H47" s="171"/>
      <c r="I47" s="172">
        <f>F47-H47</f>
        <v>9625</v>
      </c>
      <c r="J47" s="247">
        <f>K47+L47+M47+N47+O47+P47+Q47+R47</f>
        <v>0</v>
      </c>
      <c r="K47" s="140"/>
      <c r="L47" s="140"/>
      <c r="M47" s="140"/>
      <c r="N47" s="140"/>
      <c r="O47" s="140"/>
      <c r="P47" s="140"/>
      <c r="Q47" s="140"/>
      <c r="R47" s="140"/>
    </row>
    <row r="48" spans="1:18" x14ac:dyDescent="0.25">
      <c r="A48" s="190">
        <v>4</v>
      </c>
      <c r="B48" s="191" t="s">
        <v>8</v>
      </c>
      <c r="C48" s="227"/>
      <c r="D48" s="184">
        <f t="shared" si="58"/>
        <v>331000</v>
      </c>
      <c r="E48" s="184">
        <f t="shared" si="58"/>
        <v>27583.333333333332</v>
      </c>
      <c r="F48" s="184">
        <f t="shared" si="58"/>
        <v>82750</v>
      </c>
      <c r="G48" s="184">
        <f t="shared" si="58"/>
        <v>82750</v>
      </c>
      <c r="H48" s="185">
        <f t="shared" si="58"/>
        <v>45750</v>
      </c>
      <c r="I48" s="186">
        <f t="shared" si="58"/>
        <v>37000</v>
      </c>
      <c r="J48" s="248">
        <f t="shared" si="58"/>
        <v>0</v>
      </c>
      <c r="K48" s="248">
        <f t="shared" si="58"/>
        <v>0</v>
      </c>
      <c r="L48" s="243">
        <f t="shared" si="58"/>
        <v>0</v>
      </c>
      <c r="M48" s="243">
        <f t="shared" si="58"/>
        <v>0</v>
      </c>
      <c r="N48" s="243">
        <f t="shared" si="58"/>
        <v>0</v>
      </c>
      <c r="O48" s="243">
        <f t="shared" si="58"/>
        <v>0</v>
      </c>
      <c r="P48" s="243">
        <f t="shared" si="58"/>
        <v>0</v>
      </c>
      <c r="Q48" s="243">
        <f t="shared" si="58"/>
        <v>0</v>
      </c>
      <c r="R48" s="243">
        <f t="shared" si="58"/>
        <v>0</v>
      </c>
    </row>
    <row r="49" spans="1:18" x14ac:dyDescent="0.25">
      <c r="A49" s="226"/>
      <c r="B49" s="181" t="s">
        <v>15</v>
      </c>
      <c r="C49" s="189">
        <v>71</v>
      </c>
      <c r="D49" s="169">
        <v>331000</v>
      </c>
      <c r="E49" s="170">
        <f>D49*1/12</f>
        <v>27583.333333333332</v>
      </c>
      <c r="F49" s="170">
        <f>E49*3</f>
        <v>82750</v>
      </c>
      <c r="G49" s="170">
        <f>E49*3</f>
        <v>82750</v>
      </c>
      <c r="H49" s="171">
        <v>45750</v>
      </c>
      <c r="I49" s="172">
        <f>F49-H49</f>
        <v>37000</v>
      </c>
      <c r="J49" s="247">
        <f>K49+L49+M49+N49+O49+P49+Q49+R49</f>
        <v>0</v>
      </c>
      <c r="K49" s="140"/>
      <c r="L49" s="140"/>
      <c r="M49" s="140"/>
      <c r="N49" s="140"/>
      <c r="O49" s="140"/>
      <c r="P49" s="140"/>
      <c r="Q49" s="140"/>
      <c r="R49" s="140"/>
    </row>
    <row r="50" spans="1:18" x14ac:dyDescent="0.25">
      <c r="A50" s="194">
        <v>5</v>
      </c>
      <c r="B50" s="191" t="s">
        <v>11</v>
      </c>
      <c r="C50" s="195"/>
      <c r="D50" s="184">
        <f t="shared" ref="D50:R50" si="59">D51</f>
        <v>473000</v>
      </c>
      <c r="E50" s="184">
        <f t="shared" si="59"/>
        <v>39416.666666666664</v>
      </c>
      <c r="F50" s="184">
        <f t="shared" si="59"/>
        <v>118250</v>
      </c>
      <c r="G50" s="184">
        <f t="shared" si="59"/>
        <v>118250</v>
      </c>
      <c r="H50" s="185">
        <f t="shared" si="59"/>
        <v>0</v>
      </c>
      <c r="I50" s="186">
        <f t="shared" si="59"/>
        <v>118250</v>
      </c>
      <c r="J50" s="248">
        <f t="shared" si="59"/>
        <v>0</v>
      </c>
      <c r="K50" s="248">
        <f t="shared" si="59"/>
        <v>0</v>
      </c>
      <c r="L50" s="243">
        <f t="shared" si="59"/>
        <v>0</v>
      </c>
      <c r="M50" s="243">
        <f t="shared" si="59"/>
        <v>0</v>
      </c>
      <c r="N50" s="243">
        <f t="shared" si="59"/>
        <v>0</v>
      </c>
      <c r="O50" s="243">
        <f t="shared" si="59"/>
        <v>0</v>
      </c>
      <c r="P50" s="243">
        <f t="shared" si="59"/>
        <v>0</v>
      </c>
      <c r="Q50" s="243">
        <f t="shared" si="59"/>
        <v>0</v>
      </c>
      <c r="R50" s="243">
        <f t="shared" si="59"/>
        <v>0</v>
      </c>
    </row>
    <row r="51" spans="1:18" x14ac:dyDescent="0.25">
      <c r="A51" s="220"/>
      <c r="B51" s="181" t="s">
        <v>29</v>
      </c>
      <c r="C51" s="189">
        <v>71</v>
      </c>
      <c r="D51" s="169">
        <v>473000</v>
      </c>
      <c r="E51" s="170">
        <f>D51*1/12</f>
        <v>39416.666666666664</v>
      </c>
      <c r="F51" s="170">
        <f>E51*3</f>
        <v>118250</v>
      </c>
      <c r="G51" s="170">
        <f>E51*3</f>
        <v>118250</v>
      </c>
      <c r="H51" s="171"/>
      <c r="I51" s="172">
        <f>F51-H51</f>
        <v>118250</v>
      </c>
      <c r="J51" s="247">
        <f>K51+L51+M51+N51+O51+P51+Q51+R51</f>
        <v>0</v>
      </c>
      <c r="K51" s="140"/>
      <c r="L51" s="140"/>
      <c r="M51" s="140"/>
      <c r="N51" s="140"/>
      <c r="O51" s="140"/>
      <c r="P51" s="140"/>
      <c r="Q51" s="140"/>
      <c r="R51" s="140"/>
    </row>
    <row r="52" spans="1:18" x14ac:dyDescent="0.25">
      <c r="A52" s="179">
        <v>6</v>
      </c>
      <c r="B52" s="182" t="s">
        <v>9</v>
      </c>
      <c r="C52" s="228"/>
      <c r="D52" s="184">
        <f t="shared" ref="D52:R52" si="60">D53</f>
        <v>280260</v>
      </c>
      <c r="E52" s="184">
        <f t="shared" si="60"/>
        <v>23355</v>
      </c>
      <c r="F52" s="184">
        <f t="shared" si="60"/>
        <v>70065</v>
      </c>
      <c r="G52" s="184">
        <f t="shared" si="60"/>
        <v>70065</v>
      </c>
      <c r="H52" s="185">
        <f t="shared" si="60"/>
        <v>0</v>
      </c>
      <c r="I52" s="186">
        <f t="shared" si="60"/>
        <v>70065</v>
      </c>
      <c r="J52" s="248">
        <f t="shared" si="60"/>
        <v>0</v>
      </c>
      <c r="K52" s="248">
        <f t="shared" si="60"/>
        <v>0</v>
      </c>
      <c r="L52" s="243">
        <f t="shared" si="60"/>
        <v>0</v>
      </c>
      <c r="M52" s="243">
        <f t="shared" si="60"/>
        <v>0</v>
      </c>
      <c r="N52" s="243">
        <f t="shared" si="60"/>
        <v>0</v>
      </c>
      <c r="O52" s="243">
        <f t="shared" si="60"/>
        <v>0</v>
      </c>
      <c r="P52" s="243">
        <f t="shared" si="60"/>
        <v>0</v>
      </c>
      <c r="Q52" s="243">
        <f t="shared" si="60"/>
        <v>0</v>
      </c>
      <c r="R52" s="243">
        <f t="shared" si="60"/>
        <v>0</v>
      </c>
    </row>
    <row r="53" spans="1:18" x14ac:dyDescent="0.25">
      <c r="A53" s="181"/>
      <c r="B53" s="181" t="s">
        <v>18</v>
      </c>
      <c r="C53" s="208">
        <v>71</v>
      </c>
      <c r="D53" s="169">
        <v>280260</v>
      </c>
      <c r="E53" s="170">
        <f>D53*1/12</f>
        <v>23355</v>
      </c>
      <c r="F53" s="170">
        <f>E53*3</f>
        <v>70065</v>
      </c>
      <c r="G53" s="170">
        <f>E53*3</f>
        <v>70065</v>
      </c>
      <c r="H53" s="171"/>
      <c r="I53" s="172">
        <f>F53-H53</f>
        <v>70065</v>
      </c>
      <c r="J53" s="247">
        <f>K53+L53+M53+N53+O53+P53+Q53+R53</f>
        <v>0</v>
      </c>
      <c r="K53" s="140"/>
      <c r="L53" s="140"/>
      <c r="M53" s="140"/>
      <c r="N53" s="140"/>
      <c r="O53" s="140"/>
      <c r="P53" s="140"/>
      <c r="Q53" s="140"/>
      <c r="R53" s="140"/>
    </row>
    <row r="54" spans="1:18" x14ac:dyDescent="0.25">
      <c r="A54" s="194">
        <v>7</v>
      </c>
      <c r="B54" s="191" t="s">
        <v>12</v>
      </c>
      <c r="C54" s="228"/>
      <c r="D54" s="184">
        <f>D55+D56</f>
        <v>190000</v>
      </c>
      <c r="E54" s="184">
        <f t="shared" ref="E54:Q54" si="61">E55+E56</f>
        <v>15833.333333333334</v>
      </c>
      <c r="F54" s="184">
        <f t="shared" si="61"/>
        <v>47500</v>
      </c>
      <c r="G54" s="184">
        <f t="shared" si="61"/>
        <v>47500</v>
      </c>
      <c r="H54" s="185">
        <f t="shared" si="61"/>
        <v>59500</v>
      </c>
      <c r="I54" s="186">
        <f t="shared" si="61"/>
        <v>-12000</v>
      </c>
      <c r="J54" s="248">
        <f t="shared" si="61"/>
        <v>0</v>
      </c>
      <c r="K54" s="248">
        <f t="shared" si="61"/>
        <v>0</v>
      </c>
      <c r="L54" s="243">
        <f t="shared" si="61"/>
        <v>0</v>
      </c>
      <c r="M54" s="243">
        <f t="shared" si="61"/>
        <v>0</v>
      </c>
      <c r="N54" s="243">
        <f t="shared" si="61"/>
        <v>0</v>
      </c>
      <c r="O54" s="243">
        <f t="shared" si="61"/>
        <v>0</v>
      </c>
      <c r="P54" s="243">
        <f t="shared" si="61"/>
        <v>0</v>
      </c>
      <c r="Q54" s="243">
        <f t="shared" si="61"/>
        <v>0</v>
      </c>
      <c r="R54" s="243">
        <f t="shared" ref="R54" si="62">R55+R56</f>
        <v>0</v>
      </c>
    </row>
    <row r="55" spans="1:18" x14ac:dyDescent="0.25">
      <c r="A55" s="196"/>
      <c r="B55" s="188"/>
      <c r="C55" s="229">
        <v>58</v>
      </c>
      <c r="D55" s="230">
        <v>127330</v>
      </c>
      <c r="E55" s="170">
        <f>D55*1/12</f>
        <v>10610.833333333334</v>
      </c>
      <c r="F55" s="170">
        <f>E55*3</f>
        <v>31832.5</v>
      </c>
      <c r="G55" s="170">
        <f>E55*3</f>
        <v>31832.5</v>
      </c>
      <c r="H55" s="171">
        <v>59500</v>
      </c>
      <c r="I55" s="172">
        <f>F55-H55</f>
        <v>-27667.5</v>
      </c>
      <c r="J55" s="247">
        <f>K55+L55+M55+N55+O55+P55+Q55+R55</f>
        <v>0</v>
      </c>
      <c r="K55" s="140"/>
      <c r="L55" s="239"/>
      <c r="M55" s="140"/>
      <c r="N55" s="140"/>
      <c r="O55" s="140"/>
      <c r="P55" s="140"/>
      <c r="Q55" s="140"/>
      <c r="R55" s="140"/>
    </row>
    <row r="56" spans="1:18" x14ac:dyDescent="0.25">
      <c r="A56" s="198"/>
      <c r="B56" s="203" t="s">
        <v>16</v>
      </c>
      <c r="C56" s="229">
        <v>71</v>
      </c>
      <c r="D56" s="230">
        <v>62670</v>
      </c>
      <c r="E56" s="170">
        <f>D56*1/12</f>
        <v>5222.5</v>
      </c>
      <c r="F56" s="170">
        <f>E56*3</f>
        <v>15667.5</v>
      </c>
      <c r="G56" s="170">
        <f>E56*3</f>
        <v>15667.5</v>
      </c>
      <c r="H56" s="171"/>
      <c r="I56" s="172">
        <f>F56-H56</f>
        <v>15667.5</v>
      </c>
      <c r="J56" s="247">
        <f>K56+L56+M56+N56+O56+P56+Q56+R56</f>
        <v>0</v>
      </c>
      <c r="K56" s="140"/>
      <c r="L56" s="140"/>
      <c r="M56" s="140"/>
      <c r="N56" s="140"/>
      <c r="O56" s="140"/>
      <c r="P56" s="140"/>
      <c r="Q56" s="140"/>
      <c r="R56" s="140"/>
    </row>
    <row r="57" spans="1:18" x14ac:dyDescent="0.25">
      <c r="A57" s="179">
        <v>8</v>
      </c>
      <c r="B57" s="182" t="s">
        <v>35</v>
      </c>
      <c r="C57" s="228"/>
      <c r="D57" s="184">
        <f t="shared" ref="D57:L57" si="63">D58+D59</f>
        <v>238596130</v>
      </c>
      <c r="E57" s="184">
        <f t="shared" si="63"/>
        <v>19883010.833333336</v>
      </c>
      <c r="F57" s="184">
        <f t="shared" si="63"/>
        <v>59649032.5</v>
      </c>
      <c r="G57" s="184">
        <f t="shared" si="63"/>
        <v>59649032.5</v>
      </c>
      <c r="H57" s="185">
        <f t="shared" si="63"/>
        <v>6398069</v>
      </c>
      <c r="I57" s="186">
        <f t="shared" si="63"/>
        <v>53250963.5</v>
      </c>
      <c r="J57" s="248">
        <f t="shared" si="63"/>
        <v>10293258</v>
      </c>
      <c r="K57" s="248">
        <f t="shared" si="63"/>
        <v>0</v>
      </c>
      <c r="L57" s="243">
        <f t="shared" si="63"/>
        <v>0</v>
      </c>
      <c r="M57" s="243">
        <f t="shared" ref="M57:R57" si="64">M58+M59</f>
        <v>15000</v>
      </c>
      <c r="N57" s="243">
        <f t="shared" si="64"/>
        <v>0</v>
      </c>
      <c r="O57" s="243">
        <f t="shared" si="64"/>
        <v>2660578</v>
      </c>
      <c r="P57" s="243">
        <f t="shared" si="64"/>
        <v>0</v>
      </c>
      <c r="Q57" s="243">
        <f t="shared" si="64"/>
        <v>7617680</v>
      </c>
      <c r="R57" s="243">
        <f t="shared" si="64"/>
        <v>0</v>
      </c>
    </row>
    <row r="58" spans="1:18" x14ac:dyDescent="0.25">
      <c r="A58" s="179"/>
      <c r="B58" s="179" t="s">
        <v>36</v>
      </c>
      <c r="C58" s="208">
        <v>58</v>
      </c>
      <c r="D58" s="169">
        <v>70275000</v>
      </c>
      <c r="E58" s="170">
        <f>D58*1/12</f>
        <v>5856250</v>
      </c>
      <c r="F58" s="170">
        <f>E58*3</f>
        <v>17568750</v>
      </c>
      <c r="G58" s="170">
        <f>E58*3</f>
        <v>17568750</v>
      </c>
      <c r="H58" s="171">
        <v>1500000</v>
      </c>
      <c r="I58" s="172">
        <f>F58-H58</f>
        <v>16068750</v>
      </c>
      <c r="J58" s="247">
        <f>K58+L58+M58+N58+O58+P58+Q58+R58</f>
        <v>1565000</v>
      </c>
      <c r="K58" s="140"/>
      <c r="L58" s="140"/>
      <c r="M58" s="140">
        <v>15000</v>
      </c>
      <c r="N58" s="140"/>
      <c r="O58" s="140">
        <v>1550000</v>
      </c>
      <c r="P58" s="140"/>
      <c r="Q58" s="140"/>
      <c r="R58" s="140"/>
    </row>
    <row r="59" spans="1:18" x14ac:dyDescent="0.25">
      <c r="A59" s="196"/>
      <c r="B59" s="179"/>
      <c r="C59" s="208">
        <v>71</v>
      </c>
      <c r="D59" s="169">
        <v>168321130</v>
      </c>
      <c r="E59" s="170">
        <f>D59*1/12</f>
        <v>14026760.833333334</v>
      </c>
      <c r="F59" s="170">
        <f>E59*3</f>
        <v>42080282.5</v>
      </c>
      <c r="G59" s="170">
        <f>E59*3</f>
        <v>42080282.5</v>
      </c>
      <c r="H59" s="171">
        <v>4898069</v>
      </c>
      <c r="I59" s="172">
        <f>F59-H59</f>
        <v>37182213.5</v>
      </c>
      <c r="J59" s="247">
        <f>K59+L59+M59+N59+O59+P59+Q59+R59</f>
        <v>8728258</v>
      </c>
      <c r="K59" s="247"/>
      <c r="L59" s="140"/>
      <c r="M59" s="140"/>
      <c r="N59" s="140"/>
      <c r="O59" s="140">
        <v>1110578</v>
      </c>
      <c r="P59" s="140"/>
      <c r="Q59" s="140">
        <v>7617680</v>
      </c>
      <c r="R59" s="140"/>
    </row>
    <row r="60" spans="1:18" x14ac:dyDescent="0.25">
      <c r="A60" s="194"/>
      <c r="B60" s="209" t="s">
        <v>24</v>
      </c>
      <c r="C60" s="210"/>
      <c r="D60" s="211">
        <f t="shared" ref="D60:H60" si="65">SUM(D61:D63)</f>
        <v>279152420</v>
      </c>
      <c r="E60" s="211">
        <f t="shared" si="65"/>
        <v>23262701.666666668</v>
      </c>
      <c r="F60" s="211">
        <f t="shared" ref="F60:G60" si="66">SUM(F61:F63)</f>
        <v>69788105</v>
      </c>
      <c r="G60" s="211">
        <f t="shared" si="66"/>
        <v>69788105</v>
      </c>
      <c r="H60" s="212">
        <f t="shared" si="65"/>
        <v>6603319</v>
      </c>
      <c r="I60" s="213">
        <f t="shared" ref="I60:L60" si="67">SUM(I61:I63)</f>
        <v>63184786</v>
      </c>
      <c r="J60" s="249">
        <f t="shared" si="67"/>
        <v>11369258</v>
      </c>
      <c r="K60" s="249">
        <f t="shared" si="67"/>
        <v>0</v>
      </c>
      <c r="L60" s="244">
        <f t="shared" si="67"/>
        <v>48000</v>
      </c>
      <c r="M60" s="244">
        <f t="shared" ref="M60:N60" si="68">SUM(M61:M63)</f>
        <v>687000</v>
      </c>
      <c r="N60" s="244">
        <f t="shared" si="68"/>
        <v>155000</v>
      </c>
      <c r="O60" s="244">
        <f t="shared" ref="O60:P60" si="69">SUM(O61:O63)</f>
        <v>2660578</v>
      </c>
      <c r="P60" s="244">
        <f t="shared" si="69"/>
        <v>125000</v>
      </c>
      <c r="Q60" s="244"/>
      <c r="R60" s="244">
        <f t="shared" ref="R60" si="70">SUM(R61:R63)</f>
        <v>76000</v>
      </c>
    </row>
    <row r="61" spans="1:18" x14ac:dyDescent="0.25">
      <c r="A61" s="196"/>
      <c r="B61" s="214" t="s">
        <v>25</v>
      </c>
      <c r="C61" s="215">
        <v>55</v>
      </c>
      <c r="D61" s="211">
        <f t="shared" ref="D61:L61" si="71">D44</f>
        <v>12946330</v>
      </c>
      <c r="E61" s="211">
        <f t="shared" si="71"/>
        <v>1078860.8333333333</v>
      </c>
      <c r="F61" s="211">
        <f t="shared" si="71"/>
        <v>3236582.5</v>
      </c>
      <c r="G61" s="211">
        <f t="shared" si="71"/>
        <v>3236582.5</v>
      </c>
      <c r="H61" s="212">
        <f t="shared" si="71"/>
        <v>0</v>
      </c>
      <c r="I61" s="213">
        <f t="shared" si="71"/>
        <v>3236582.5</v>
      </c>
      <c r="J61" s="249">
        <f t="shared" si="71"/>
        <v>85000</v>
      </c>
      <c r="K61" s="249">
        <f t="shared" si="71"/>
        <v>0</v>
      </c>
      <c r="L61" s="244">
        <f t="shared" si="71"/>
        <v>10000</v>
      </c>
      <c r="M61" s="244">
        <f t="shared" ref="M61:N61" si="72">M44</f>
        <v>0</v>
      </c>
      <c r="N61" s="244">
        <f t="shared" si="72"/>
        <v>75000</v>
      </c>
      <c r="O61" s="244">
        <f t="shared" ref="O61:P61" si="73">O44</f>
        <v>0</v>
      </c>
      <c r="P61" s="244">
        <f t="shared" si="73"/>
        <v>0</v>
      </c>
      <c r="Q61" s="244"/>
      <c r="R61" s="244">
        <f t="shared" ref="R61" si="74">R44</f>
        <v>0</v>
      </c>
    </row>
    <row r="62" spans="1:18" x14ac:dyDescent="0.25">
      <c r="A62" s="196"/>
      <c r="B62" s="214" t="s">
        <v>26</v>
      </c>
      <c r="C62" s="216">
        <v>58</v>
      </c>
      <c r="D62" s="231">
        <f t="shared" ref="D62:L62" si="75">D45+D58+D55</f>
        <v>86057330</v>
      </c>
      <c r="E62" s="231">
        <f t="shared" si="75"/>
        <v>7171444.166666666</v>
      </c>
      <c r="F62" s="231">
        <f t="shared" si="75"/>
        <v>21514332.5</v>
      </c>
      <c r="G62" s="231">
        <f t="shared" si="75"/>
        <v>21514332.5</v>
      </c>
      <c r="H62" s="232">
        <f t="shared" si="75"/>
        <v>1659500</v>
      </c>
      <c r="I62" s="213">
        <f t="shared" si="75"/>
        <v>19854832.5</v>
      </c>
      <c r="J62" s="249">
        <f t="shared" si="75"/>
        <v>2253000</v>
      </c>
      <c r="K62" s="249">
        <f t="shared" si="75"/>
        <v>0</v>
      </c>
      <c r="L62" s="244">
        <f t="shared" si="75"/>
        <v>38000</v>
      </c>
      <c r="M62" s="244">
        <f t="shared" ref="M62:N62" si="76">M45+M58+M55</f>
        <v>665000</v>
      </c>
      <c r="N62" s="244">
        <f t="shared" si="76"/>
        <v>0</v>
      </c>
      <c r="O62" s="244">
        <f t="shared" ref="O62:P62" si="77">O45+O58+O55</f>
        <v>1550000</v>
      </c>
      <c r="P62" s="244">
        <f t="shared" si="77"/>
        <v>0</v>
      </c>
      <c r="Q62" s="244"/>
      <c r="R62" s="244">
        <f t="shared" ref="R62" si="78">R45+R58+R55</f>
        <v>0</v>
      </c>
    </row>
    <row r="63" spans="1:18" x14ac:dyDescent="0.25">
      <c r="A63" s="224"/>
      <c r="B63" s="173"/>
      <c r="C63" s="216">
        <v>71</v>
      </c>
      <c r="D63" s="231">
        <f t="shared" ref="D63:L63" si="79">D42+D47+D49+D51+D53+D56+D59</f>
        <v>180148760</v>
      </c>
      <c r="E63" s="231">
        <f t="shared" si="79"/>
        <v>15012396.666666668</v>
      </c>
      <c r="F63" s="231">
        <f t="shared" si="79"/>
        <v>45037190</v>
      </c>
      <c r="G63" s="231">
        <f t="shared" si="79"/>
        <v>45037190</v>
      </c>
      <c r="H63" s="232">
        <f t="shared" si="79"/>
        <v>4943819</v>
      </c>
      <c r="I63" s="213">
        <f t="shared" si="79"/>
        <v>40093371</v>
      </c>
      <c r="J63" s="249">
        <f t="shared" si="79"/>
        <v>9031258</v>
      </c>
      <c r="K63" s="249">
        <f t="shared" si="79"/>
        <v>0</v>
      </c>
      <c r="L63" s="244">
        <f t="shared" si="79"/>
        <v>0</v>
      </c>
      <c r="M63" s="244">
        <f t="shared" ref="M63:N63" si="80">M42+M47+M49+M51+M53+M56+M59</f>
        <v>22000</v>
      </c>
      <c r="N63" s="244">
        <f t="shared" si="80"/>
        <v>80000</v>
      </c>
      <c r="O63" s="244">
        <f t="shared" ref="O63:P63" si="81">O42+O47+O49+O51+O53+O56+O59</f>
        <v>1110578</v>
      </c>
      <c r="P63" s="244">
        <f t="shared" si="81"/>
        <v>125000</v>
      </c>
      <c r="Q63" s="244"/>
      <c r="R63" s="244">
        <f t="shared" ref="R63" si="82">R42+R47+R49+R51+R53+R56+R59</f>
        <v>76000</v>
      </c>
    </row>
    <row r="64" spans="1:18" x14ac:dyDescent="0.25">
      <c r="A64" s="194"/>
      <c r="B64" s="209"/>
      <c r="C64" s="210"/>
      <c r="D64" s="233">
        <f t="shared" ref="D64:H64" si="83">SUM(D65:D72)</f>
        <v>317888420</v>
      </c>
      <c r="E64" s="233">
        <f t="shared" si="83"/>
        <v>26490701.666666668</v>
      </c>
      <c r="F64" s="233">
        <f t="shared" ref="F64:G64" si="84">SUM(F65:F72)</f>
        <v>79472105</v>
      </c>
      <c r="G64" s="233">
        <f t="shared" si="84"/>
        <v>79472105</v>
      </c>
      <c r="H64" s="234">
        <f t="shared" si="83"/>
        <v>11522899</v>
      </c>
      <c r="I64" s="235">
        <f t="shared" ref="I64:J64" si="85">SUM(I65:I72)</f>
        <v>67949206</v>
      </c>
      <c r="J64" s="251">
        <f t="shared" si="85"/>
        <v>13694018</v>
      </c>
      <c r="K64" s="251">
        <f t="shared" ref="K64:L64" si="86">SUM(K65:K72)</f>
        <v>2324760</v>
      </c>
      <c r="L64" s="245">
        <f t="shared" si="86"/>
        <v>48000</v>
      </c>
      <c r="M64" s="245">
        <f t="shared" ref="M64:N64" si="87">SUM(M65:M72)</f>
        <v>687000</v>
      </c>
      <c r="N64" s="245">
        <f t="shared" si="87"/>
        <v>155000</v>
      </c>
      <c r="O64" s="245">
        <f t="shared" ref="O64:P64" si="88">SUM(O65:O72)</f>
        <v>2660578</v>
      </c>
      <c r="P64" s="245">
        <f t="shared" si="88"/>
        <v>125000</v>
      </c>
      <c r="Q64" s="245"/>
      <c r="R64" s="245">
        <f t="shared" ref="R64" si="89">SUM(R65:R72)</f>
        <v>76000</v>
      </c>
    </row>
    <row r="65" spans="1:18" x14ac:dyDescent="0.25">
      <c r="A65" s="196"/>
      <c r="B65" s="214" t="s">
        <v>24</v>
      </c>
      <c r="C65" s="168">
        <v>10</v>
      </c>
      <c r="D65" s="233">
        <f t="shared" ref="D65:L66" si="90">D34</f>
        <v>23532000</v>
      </c>
      <c r="E65" s="233">
        <f t="shared" si="90"/>
        <v>1961000</v>
      </c>
      <c r="F65" s="233">
        <f t="shared" si="90"/>
        <v>5883000</v>
      </c>
      <c r="G65" s="233">
        <f t="shared" si="90"/>
        <v>5883000</v>
      </c>
      <c r="H65" s="234">
        <f t="shared" si="90"/>
        <v>3922000</v>
      </c>
      <c r="I65" s="235">
        <f t="shared" si="90"/>
        <v>1961000</v>
      </c>
      <c r="J65" s="251">
        <f t="shared" si="90"/>
        <v>1961000</v>
      </c>
      <c r="K65" s="251">
        <f t="shared" si="90"/>
        <v>1961000</v>
      </c>
      <c r="L65" s="245">
        <f t="shared" si="90"/>
        <v>0</v>
      </c>
      <c r="M65" s="245">
        <f t="shared" ref="M65:N65" si="91">M34</f>
        <v>0</v>
      </c>
      <c r="N65" s="245">
        <f t="shared" si="91"/>
        <v>0</v>
      </c>
      <c r="O65" s="245">
        <f t="shared" ref="O65:P65" si="92">O34</f>
        <v>0</v>
      </c>
      <c r="P65" s="245">
        <f t="shared" si="92"/>
        <v>0</v>
      </c>
      <c r="Q65" s="245"/>
      <c r="R65" s="245">
        <f t="shared" ref="R65" si="93">R34</f>
        <v>0</v>
      </c>
    </row>
    <row r="66" spans="1:18" x14ac:dyDescent="0.25">
      <c r="A66" s="196"/>
      <c r="B66" s="214" t="s">
        <v>31</v>
      </c>
      <c r="C66" s="168">
        <v>20</v>
      </c>
      <c r="D66" s="233">
        <f t="shared" si="90"/>
        <v>6408150</v>
      </c>
      <c r="E66" s="233">
        <f t="shared" si="90"/>
        <v>534012.5</v>
      </c>
      <c r="F66" s="233">
        <f t="shared" si="90"/>
        <v>1602037.5</v>
      </c>
      <c r="G66" s="233">
        <f t="shared" si="90"/>
        <v>1602037.5</v>
      </c>
      <c r="H66" s="234">
        <f t="shared" si="90"/>
        <v>968420</v>
      </c>
      <c r="I66" s="235">
        <f t="shared" si="90"/>
        <v>633617.5</v>
      </c>
      <c r="J66" s="251">
        <f t="shared" si="90"/>
        <v>349180</v>
      </c>
      <c r="K66" s="251">
        <f t="shared" si="90"/>
        <v>349180</v>
      </c>
      <c r="L66" s="245">
        <f t="shared" si="90"/>
        <v>0</v>
      </c>
      <c r="M66" s="245">
        <f t="shared" ref="M66:N66" si="94">M35</f>
        <v>0</v>
      </c>
      <c r="N66" s="245">
        <f t="shared" si="94"/>
        <v>0</v>
      </c>
      <c r="O66" s="245">
        <f t="shared" ref="O66:P66" si="95">O35</f>
        <v>0</v>
      </c>
      <c r="P66" s="245">
        <f t="shared" si="95"/>
        <v>0</v>
      </c>
      <c r="Q66" s="245"/>
      <c r="R66" s="245">
        <f t="shared" ref="R66" si="96">R35</f>
        <v>0</v>
      </c>
    </row>
    <row r="67" spans="1:18" x14ac:dyDescent="0.25">
      <c r="A67" s="224"/>
      <c r="B67" s="214" t="s">
        <v>32</v>
      </c>
      <c r="C67" s="168">
        <v>55</v>
      </c>
      <c r="D67" s="233">
        <f t="shared" ref="D67:L67" si="97">D36+D61</f>
        <v>13216330</v>
      </c>
      <c r="E67" s="233">
        <f t="shared" si="97"/>
        <v>1101360.8333333333</v>
      </c>
      <c r="F67" s="233">
        <f t="shared" si="97"/>
        <v>3304082.5</v>
      </c>
      <c r="G67" s="233">
        <f t="shared" si="97"/>
        <v>3304082.5</v>
      </c>
      <c r="H67" s="234">
        <f t="shared" si="97"/>
        <v>0</v>
      </c>
      <c r="I67" s="235">
        <f t="shared" si="97"/>
        <v>3304082.5</v>
      </c>
      <c r="J67" s="251">
        <f t="shared" si="97"/>
        <v>85000</v>
      </c>
      <c r="K67" s="251">
        <f t="shared" si="97"/>
        <v>0</v>
      </c>
      <c r="L67" s="245">
        <f t="shared" si="97"/>
        <v>10000</v>
      </c>
      <c r="M67" s="245">
        <f t="shared" ref="M67:N67" si="98">M36+M61</f>
        <v>0</v>
      </c>
      <c r="N67" s="245">
        <f t="shared" si="98"/>
        <v>75000</v>
      </c>
      <c r="O67" s="245">
        <f t="shared" ref="O67:P67" si="99">O36+O61</f>
        <v>0</v>
      </c>
      <c r="P67" s="245">
        <f t="shared" si="99"/>
        <v>0</v>
      </c>
      <c r="Q67" s="245"/>
      <c r="R67" s="245">
        <f t="shared" ref="R67" si="100">R36+R61</f>
        <v>0</v>
      </c>
    </row>
    <row r="68" spans="1:18" x14ac:dyDescent="0.25">
      <c r="A68" s="224"/>
      <c r="B68" s="214" t="s">
        <v>33</v>
      </c>
      <c r="C68" s="168">
        <v>57</v>
      </c>
      <c r="D68" s="233">
        <f t="shared" ref="D68:L68" si="101">D37</f>
        <v>4087000</v>
      </c>
      <c r="E68" s="233">
        <f t="shared" si="101"/>
        <v>340583.33333333331</v>
      </c>
      <c r="F68" s="233">
        <f t="shared" si="101"/>
        <v>1021750</v>
      </c>
      <c r="G68" s="233">
        <f t="shared" si="101"/>
        <v>1021750</v>
      </c>
      <c r="H68" s="234">
        <f t="shared" si="101"/>
        <v>0</v>
      </c>
      <c r="I68" s="235">
        <f t="shared" si="101"/>
        <v>1021750</v>
      </c>
      <c r="J68" s="251">
        <f t="shared" si="101"/>
        <v>0</v>
      </c>
      <c r="K68" s="251">
        <f t="shared" si="101"/>
        <v>0</v>
      </c>
      <c r="L68" s="245">
        <f t="shared" si="101"/>
        <v>0</v>
      </c>
      <c r="M68" s="245">
        <f t="shared" ref="M68:N68" si="102">M37</f>
        <v>0</v>
      </c>
      <c r="N68" s="245">
        <f t="shared" si="102"/>
        <v>0</v>
      </c>
      <c r="O68" s="245">
        <f t="shared" ref="O68:P68" si="103">O37</f>
        <v>0</v>
      </c>
      <c r="P68" s="245">
        <f t="shared" si="103"/>
        <v>0</v>
      </c>
      <c r="Q68" s="245"/>
      <c r="R68" s="245">
        <f t="shared" ref="R68" si="104">R37</f>
        <v>0</v>
      </c>
    </row>
    <row r="69" spans="1:18" x14ac:dyDescent="0.25">
      <c r="A69" s="196"/>
      <c r="B69" s="214"/>
      <c r="C69" s="168">
        <v>58</v>
      </c>
      <c r="D69" s="233">
        <f t="shared" ref="D69:L69" si="105">D62</f>
        <v>86057330</v>
      </c>
      <c r="E69" s="233">
        <f t="shared" si="105"/>
        <v>7171444.166666666</v>
      </c>
      <c r="F69" s="233">
        <f t="shared" si="105"/>
        <v>21514332.5</v>
      </c>
      <c r="G69" s="233">
        <f t="shared" si="105"/>
        <v>21514332.5</v>
      </c>
      <c r="H69" s="234">
        <f t="shared" si="105"/>
        <v>1659500</v>
      </c>
      <c r="I69" s="235">
        <f t="shared" si="105"/>
        <v>19854832.5</v>
      </c>
      <c r="J69" s="251">
        <f t="shared" si="105"/>
        <v>2253000</v>
      </c>
      <c r="K69" s="251">
        <f t="shared" si="105"/>
        <v>0</v>
      </c>
      <c r="L69" s="245">
        <f t="shared" si="105"/>
        <v>38000</v>
      </c>
      <c r="M69" s="245">
        <f t="shared" ref="M69:N69" si="106">M62</f>
        <v>665000</v>
      </c>
      <c r="N69" s="245">
        <f t="shared" si="106"/>
        <v>0</v>
      </c>
      <c r="O69" s="245">
        <f t="shared" ref="O69:P69" si="107">O62</f>
        <v>1550000</v>
      </c>
      <c r="P69" s="245">
        <f t="shared" si="107"/>
        <v>0</v>
      </c>
      <c r="Q69" s="245"/>
      <c r="R69" s="245">
        <f t="shared" ref="R69" si="108">R62</f>
        <v>0</v>
      </c>
    </row>
    <row r="70" spans="1:18" x14ac:dyDescent="0.25">
      <c r="A70" s="224"/>
      <c r="B70" s="173"/>
      <c r="C70" s="168">
        <v>59</v>
      </c>
      <c r="D70" s="233">
        <f t="shared" ref="D70:L70" si="109">D38</f>
        <v>4575000</v>
      </c>
      <c r="E70" s="233">
        <f t="shared" si="109"/>
        <v>381250</v>
      </c>
      <c r="F70" s="233">
        <f t="shared" si="109"/>
        <v>1143750</v>
      </c>
      <c r="G70" s="233">
        <f t="shared" si="109"/>
        <v>1143750</v>
      </c>
      <c r="H70" s="234">
        <f t="shared" si="109"/>
        <v>29160</v>
      </c>
      <c r="I70" s="235">
        <f t="shared" si="109"/>
        <v>1114590</v>
      </c>
      <c r="J70" s="251">
        <f t="shared" si="109"/>
        <v>14580</v>
      </c>
      <c r="K70" s="251">
        <f t="shared" si="109"/>
        <v>14580</v>
      </c>
      <c r="L70" s="245">
        <f t="shared" si="109"/>
        <v>0</v>
      </c>
      <c r="M70" s="245">
        <f t="shared" ref="M70:N70" si="110">M38</f>
        <v>0</v>
      </c>
      <c r="N70" s="245">
        <f t="shared" si="110"/>
        <v>0</v>
      </c>
      <c r="O70" s="245">
        <f t="shared" ref="O70:P70" si="111">O38</f>
        <v>0</v>
      </c>
      <c r="P70" s="245">
        <f t="shared" si="111"/>
        <v>0</v>
      </c>
      <c r="Q70" s="245"/>
      <c r="R70" s="245">
        <f t="shared" ref="R70" si="112">R38</f>
        <v>0</v>
      </c>
    </row>
    <row r="71" spans="1:18" x14ac:dyDescent="0.25">
      <c r="A71" s="224"/>
      <c r="B71" s="173"/>
      <c r="C71" s="168">
        <v>71</v>
      </c>
      <c r="D71" s="233">
        <f t="shared" ref="D71:L71" si="113">D63</f>
        <v>180148760</v>
      </c>
      <c r="E71" s="233">
        <f t="shared" si="113"/>
        <v>15012396.666666668</v>
      </c>
      <c r="F71" s="233">
        <f t="shared" si="113"/>
        <v>45037190</v>
      </c>
      <c r="G71" s="233">
        <f t="shared" si="113"/>
        <v>45037190</v>
      </c>
      <c r="H71" s="234">
        <f t="shared" si="113"/>
        <v>4943819</v>
      </c>
      <c r="I71" s="235">
        <f t="shared" si="113"/>
        <v>40093371</v>
      </c>
      <c r="J71" s="251">
        <f t="shared" si="113"/>
        <v>9031258</v>
      </c>
      <c r="K71" s="251">
        <f t="shared" si="113"/>
        <v>0</v>
      </c>
      <c r="L71" s="245">
        <f t="shared" si="113"/>
        <v>0</v>
      </c>
      <c r="M71" s="245">
        <f t="shared" ref="M71:N71" si="114">M63</f>
        <v>22000</v>
      </c>
      <c r="N71" s="245">
        <f t="shared" si="114"/>
        <v>80000</v>
      </c>
      <c r="O71" s="245">
        <f t="shared" ref="O71:P71" si="115">O63</f>
        <v>1110578</v>
      </c>
      <c r="P71" s="245">
        <f t="shared" si="115"/>
        <v>125000</v>
      </c>
      <c r="Q71" s="245"/>
      <c r="R71" s="245">
        <f t="shared" ref="R71" si="116">R63</f>
        <v>76000</v>
      </c>
    </row>
    <row r="72" spans="1:18" x14ac:dyDescent="0.25">
      <c r="A72" s="220"/>
      <c r="B72" s="236"/>
      <c r="C72" s="168">
        <v>85</v>
      </c>
      <c r="D72" s="233">
        <f t="shared" ref="D72:L72" si="117">D39</f>
        <v>-136150</v>
      </c>
      <c r="E72" s="233">
        <f t="shared" si="117"/>
        <v>-11345.833333333334</v>
      </c>
      <c r="F72" s="233">
        <f t="shared" si="117"/>
        <v>-34037.5</v>
      </c>
      <c r="G72" s="233">
        <f t="shared" si="117"/>
        <v>-34037.5</v>
      </c>
      <c r="H72" s="234">
        <f t="shared" si="117"/>
        <v>0</v>
      </c>
      <c r="I72" s="235">
        <f t="shared" si="117"/>
        <v>-34037.5</v>
      </c>
      <c r="J72" s="251">
        <f t="shared" si="117"/>
        <v>0</v>
      </c>
      <c r="K72" s="251">
        <f t="shared" si="117"/>
        <v>0</v>
      </c>
      <c r="L72" s="245">
        <f t="shared" si="117"/>
        <v>0</v>
      </c>
      <c r="M72" s="245">
        <f t="shared" ref="M72:N72" si="118">M39</f>
        <v>0</v>
      </c>
      <c r="N72" s="245">
        <f t="shared" si="118"/>
        <v>0</v>
      </c>
      <c r="O72" s="245">
        <f t="shared" ref="O72:P72" si="119">O39</f>
        <v>0</v>
      </c>
      <c r="P72" s="245">
        <f t="shared" si="119"/>
        <v>0</v>
      </c>
      <c r="Q72" s="245"/>
      <c r="R72" s="245">
        <f t="shared" ref="R72" si="120">R39</f>
        <v>0</v>
      </c>
    </row>
    <row r="73" spans="1:18" x14ac:dyDescent="0.25">
      <c r="D73" s="34"/>
    </row>
    <row r="74" spans="1:18" x14ac:dyDescent="0.25">
      <c r="D74" s="34"/>
    </row>
    <row r="75" spans="1:18" x14ac:dyDescent="0.25">
      <c r="D75" s="34"/>
    </row>
    <row r="76" spans="1:18" x14ac:dyDescent="0.25">
      <c r="D76" s="34"/>
    </row>
    <row r="77" spans="1:18" x14ac:dyDescent="0.25">
      <c r="D77" s="34"/>
    </row>
  </sheetData>
  <mergeCells count="4">
    <mergeCell ref="A5:J5"/>
    <mergeCell ref="A6:J6"/>
    <mergeCell ref="A11:B11"/>
    <mergeCell ref="A40:B40"/>
  </mergeCells>
  <pageMargins left="0.31496062992125984" right="0.31496062992125984" top="0.55118110236220474" bottom="0.55118110236220474" header="0.31496062992125984" footer="0.31496062992125984"/>
  <pageSetup paperSize="9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10" workbookViewId="0">
      <selection activeCell="H50" sqref="H50"/>
    </sheetView>
  </sheetViews>
  <sheetFormatPr defaultRowHeight="13.2" x14ac:dyDescent="0.25"/>
  <cols>
    <col min="1" max="1" width="4.44140625" customWidth="1"/>
    <col min="2" max="2" width="26.109375" customWidth="1"/>
    <col min="3" max="3" width="4.5546875" bestFit="1" customWidth="1"/>
    <col min="4" max="4" width="10.77734375" customWidth="1"/>
    <col min="5" max="6" width="9.109375" bestFit="1" customWidth="1"/>
    <col min="7" max="7" width="9.5546875" customWidth="1"/>
    <col min="8" max="8" width="11.109375" bestFit="1" customWidth="1"/>
    <col min="9" max="9" width="10.109375" customWidth="1"/>
  </cols>
  <sheetData>
    <row r="1" spans="1:9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</row>
    <row r="2" spans="1:9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</row>
    <row r="3" spans="1:9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</row>
    <row r="4" spans="1:9" x14ac:dyDescent="0.25">
      <c r="A4" s="149"/>
      <c r="B4" s="150"/>
      <c r="C4" s="150"/>
      <c r="D4" s="151"/>
      <c r="E4" s="151"/>
      <c r="F4" s="151"/>
      <c r="G4" s="151"/>
      <c r="H4" s="151"/>
      <c r="I4" s="151"/>
    </row>
    <row r="5" spans="1:9" x14ac:dyDescent="0.25">
      <c r="A5" s="149"/>
      <c r="B5" s="150"/>
      <c r="C5" s="150"/>
      <c r="D5" s="151"/>
      <c r="E5" s="151"/>
      <c r="F5" s="151"/>
      <c r="G5" s="151"/>
      <c r="H5" s="151"/>
      <c r="I5" s="151"/>
    </row>
    <row r="6" spans="1:9" x14ac:dyDescent="0.25">
      <c r="A6" s="369" t="s">
        <v>73</v>
      </c>
      <c r="B6" s="369"/>
      <c r="C6" s="369"/>
      <c r="D6" s="369"/>
      <c r="E6" s="369"/>
      <c r="F6" s="369"/>
      <c r="G6" s="369"/>
      <c r="H6" s="369"/>
      <c r="I6" s="369"/>
    </row>
    <row r="7" spans="1:9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370"/>
    </row>
    <row r="8" spans="1:9" x14ac:dyDescent="0.25">
      <c r="A8" s="253"/>
      <c r="B8" s="253"/>
      <c r="C8" s="253"/>
      <c r="D8" s="253"/>
      <c r="E8" s="253"/>
      <c r="F8" s="253"/>
      <c r="G8" s="253"/>
      <c r="H8" s="253"/>
      <c r="I8" s="253"/>
    </row>
    <row r="9" spans="1:9" x14ac:dyDescent="0.25">
      <c r="A9" s="152"/>
      <c r="B9" s="153"/>
      <c r="C9" s="153"/>
      <c r="D9" s="154"/>
      <c r="E9" s="151"/>
      <c r="F9" s="151"/>
      <c r="G9" s="151"/>
      <c r="H9" s="151"/>
      <c r="I9" s="252" t="s">
        <v>57</v>
      </c>
    </row>
    <row r="10" spans="1:9" ht="36" x14ac:dyDescent="0.25">
      <c r="A10" s="142" t="s">
        <v>45</v>
      </c>
      <c r="B10" s="143" t="s">
        <v>3</v>
      </c>
      <c r="C10" s="144" t="s">
        <v>42</v>
      </c>
      <c r="D10" s="145" t="s">
        <v>41</v>
      </c>
      <c r="E10" s="93" t="s">
        <v>47</v>
      </c>
      <c r="F10" s="93" t="s">
        <v>63</v>
      </c>
      <c r="G10" s="93" t="s">
        <v>46</v>
      </c>
      <c r="H10" s="93" t="s">
        <v>74</v>
      </c>
      <c r="I10" s="108" t="s">
        <v>49</v>
      </c>
    </row>
    <row r="11" spans="1:9" x14ac:dyDescent="0.25">
      <c r="A11" s="147">
        <v>0</v>
      </c>
      <c r="B11" s="147">
        <v>1</v>
      </c>
      <c r="C11" s="147">
        <v>2</v>
      </c>
      <c r="D11" s="148">
        <v>3</v>
      </c>
      <c r="E11" s="95">
        <v>4</v>
      </c>
      <c r="F11" s="95">
        <v>5</v>
      </c>
      <c r="G11" s="95">
        <v>6</v>
      </c>
      <c r="H11" s="95">
        <v>7</v>
      </c>
      <c r="I11" s="107">
        <v>8</v>
      </c>
    </row>
    <row r="12" spans="1:9" x14ac:dyDescent="0.25">
      <c r="A12" s="374" t="s">
        <v>23</v>
      </c>
      <c r="B12" s="375"/>
      <c r="C12" s="158"/>
      <c r="D12" s="158"/>
      <c r="E12" s="158"/>
      <c r="F12" s="158"/>
      <c r="G12" s="158"/>
      <c r="H12" s="158"/>
      <c r="I12" s="256"/>
    </row>
    <row r="13" spans="1:9" x14ac:dyDescent="0.25">
      <c r="A13" s="159">
        <v>1</v>
      </c>
      <c r="B13" s="160" t="s">
        <v>5</v>
      </c>
      <c r="C13" s="161"/>
      <c r="D13" s="162">
        <f t="shared" ref="D13:I13" si="0">SUM(D14:D17)</f>
        <v>26939450</v>
      </c>
      <c r="E13" s="163">
        <f t="shared" si="0"/>
        <v>2244954.1666666665</v>
      </c>
      <c r="F13" s="163">
        <f>SUM(F14:F17)</f>
        <v>6734862.5</v>
      </c>
      <c r="G13" s="163">
        <f t="shared" si="0"/>
        <v>6734862.5</v>
      </c>
      <c r="H13" s="164">
        <f t="shared" si="0"/>
        <v>6762760</v>
      </c>
      <c r="I13" s="165">
        <f t="shared" si="0"/>
        <v>-27897.5</v>
      </c>
    </row>
    <row r="14" spans="1:9" x14ac:dyDescent="0.25">
      <c r="A14" s="166"/>
      <c r="B14" s="167" t="s">
        <v>1</v>
      </c>
      <c r="C14" s="168">
        <v>10</v>
      </c>
      <c r="D14" s="169">
        <v>23532000</v>
      </c>
      <c r="E14" s="170">
        <f>D14*1/12</f>
        <v>1961000</v>
      </c>
      <c r="F14" s="170">
        <f>E14*3</f>
        <v>5883000</v>
      </c>
      <c r="G14" s="170">
        <f>E14*3</f>
        <v>5883000</v>
      </c>
      <c r="H14" s="171">
        <v>5883000</v>
      </c>
      <c r="I14" s="172">
        <f>F14-H14</f>
        <v>0</v>
      </c>
    </row>
    <row r="15" spans="1:9" x14ac:dyDescent="0.25">
      <c r="A15" s="166"/>
      <c r="B15" s="173"/>
      <c r="C15" s="168">
        <v>20</v>
      </c>
      <c r="D15" s="169">
        <v>3344150</v>
      </c>
      <c r="E15" s="170">
        <f t="shared" ref="E15:E17" si="1">D15*1/12</f>
        <v>278679.16666666669</v>
      </c>
      <c r="F15" s="170">
        <f t="shared" ref="F15:F17" si="2">E15*3</f>
        <v>836037.5</v>
      </c>
      <c r="G15" s="170">
        <f t="shared" ref="G15:G17" si="3">E15*3</f>
        <v>836037.5</v>
      </c>
      <c r="H15" s="171">
        <v>836020</v>
      </c>
      <c r="I15" s="172">
        <f t="shared" ref="I15:I17" si="4">F15-H15</f>
        <v>17.5</v>
      </c>
    </row>
    <row r="16" spans="1:9" x14ac:dyDescent="0.25">
      <c r="A16" s="166"/>
      <c r="B16" s="173"/>
      <c r="C16" s="174">
        <v>59</v>
      </c>
      <c r="D16" s="169">
        <v>175000</v>
      </c>
      <c r="E16" s="170">
        <f t="shared" si="1"/>
        <v>14583.333333333334</v>
      </c>
      <c r="F16" s="170">
        <f t="shared" si="2"/>
        <v>43750</v>
      </c>
      <c r="G16" s="170">
        <f t="shared" si="3"/>
        <v>43750</v>
      </c>
      <c r="H16" s="171">
        <v>43740</v>
      </c>
      <c r="I16" s="172">
        <f t="shared" si="4"/>
        <v>10</v>
      </c>
    </row>
    <row r="17" spans="1:9" x14ac:dyDescent="0.25">
      <c r="A17" s="166"/>
      <c r="B17" s="173"/>
      <c r="C17" s="174">
        <v>85</v>
      </c>
      <c r="D17" s="169">
        <v>-111700</v>
      </c>
      <c r="E17" s="170">
        <f t="shared" si="1"/>
        <v>-9308.3333333333339</v>
      </c>
      <c r="F17" s="170">
        <f t="shared" si="2"/>
        <v>-27925</v>
      </c>
      <c r="G17" s="170">
        <f t="shared" si="3"/>
        <v>-27925</v>
      </c>
      <c r="H17" s="171">
        <v>0</v>
      </c>
      <c r="I17" s="172">
        <f t="shared" si="4"/>
        <v>-27925</v>
      </c>
    </row>
    <row r="18" spans="1:9" x14ac:dyDescent="0.25">
      <c r="A18" s="175">
        <v>2</v>
      </c>
      <c r="B18" s="176" t="s">
        <v>6</v>
      </c>
      <c r="C18" s="161"/>
      <c r="D18" s="177">
        <f>D19+D20+D21</f>
        <v>2286550</v>
      </c>
      <c r="E18" s="177">
        <f t="shared" ref="E18:I18" si="5">E19+E20+E21</f>
        <v>190545.83333333334</v>
      </c>
      <c r="F18" s="177">
        <f t="shared" si="5"/>
        <v>571637.5</v>
      </c>
      <c r="G18" s="177">
        <f t="shared" si="5"/>
        <v>571637.5</v>
      </c>
      <c r="H18" s="164">
        <f t="shared" si="5"/>
        <v>270080</v>
      </c>
      <c r="I18" s="165">
        <f t="shared" si="5"/>
        <v>301557.5</v>
      </c>
    </row>
    <row r="19" spans="1:9" x14ac:dyDescent="0.25">
      <c r="A19" s="178"/>
      <c r="B19" s="179" t="s">
        <v>21</v>
      </c>
      <c r="C19" s="168">
        <v>20</v>
      </c>
      <c r="D19" s="169">
        <v>2041000</v>
      </c>
      <c r="E19" s="170">
        <f>D19*1/12</f>
        <v>170083.33333333334</v>
      </c>
      <c r="F19" s="170">
        <f>E19*3</f>
        <v>510250</v>
      </c>
      <c r="G19" s="170">
        <f>E19*3</f>
        <v>510250</v>
      </c>
      <c r="H19" s="171">
        <v>270080</v>
      </c>
      <c r="I19" s="172">
        <f>F19-H19</f>
        <v>240170</v>
      </c>
    </row>
    <row r="20" spans="1:9" x14ac:dyDescent="0.25">
      <c r="A20" s="178"/>
      <c r="B20" s="179"/>
      <c r="C20" s="174">
        <v>55</v>
      </c>
      <c r="D20" s="169">
        <v>270000</v>
      </c>
      <c r="E20" s="170">
        <f t="shared" ref="E20:E21" si="6">D20*1/12</f>
        <v>22500</v>
      </c>
      <c r="F20" s="170">
        <f t="shared" ref="F20:F21" si="7">E20*3</f>
        <v>67500</v>
      </c>
      <c r="G20" s="170">
        <f t="shared" ref="G20:G21" si="8">E20*3</f>
        <v>67500</v>
      </c>
      <c r="H20" s="171"/>
      <c r="I20" s="172">
        <f t="shared" ref="I20:I21" si="9">F20-H20</f>
        <v>67500</v>
      </c>
    </row>
    <row r="21" spans="1:9" x14ac:dyDescent="0.25">
      <c r="A21" s="180"/>
      <c r="B21" s="181"/>
      <c r="C21" s="174">
        <v>85</v>
      </c>
      <c r="D21" s="169">
        <v>-24450</v>
      </c>
      <c r="E21" s="170">
        <f t="shared" si="6"/>
        <v>-2037.5</v>
      </c>
      <c r="F21" s="170">
        <f t="shared" si="7"/>
        <v>-6112.5</v>
      </c>
      <c r="G21" s="170">
        <f t="shared" si="8"/>
        <v>-6112.5</v>
      </c>
      <c r="H21" s="171"/>
      <c r="I21" s="172">
        <f t="shared" si="9"/>
        <v>-6112.5</v>
      </c>
    </row>
    <row r="22" spans="1:9" x14ac:dyDescent="0.25">
      <c r="A22" s="179">
        <v>3</v>
      </c>
      <c r="B22" s="182" t="s">
        <v>7</v>
      </c>
      <c r="C22" s="183"/>
      <c r="D22" s="184">
        <f t="shared" ref="D22:I22" si="10">SUM(D23:D23)</f>
        <v>330000</v>
      </c>
      <c r="E22" s="184">
        <f t="shared" si="10"/>
        <v>27500</v>
      </c>
      <c r="F22" s="184">
        <f t="shared" si="10"/>
        <v>82500</v>
      </c>
      <c r="G22" s="184">
        <f t="shared" si="10"/>
        <v>82500</v>
      </c>
      <c r="H22" s="185">
        <f t="shared" si="10"/>
        <v>82500</v>
      </c>
      <c r="I22" s="186">
        <f t="shared" si="10"/>
        <v>0</v>
      </c>
    </row>
    <row r="23" spans="1:9" x14ac:dyDescent="0.25">
      <c r="A23" s="187"/>
      <c r="B23" s="188" t="s">
        <v>14</v>
      </c>
      <c r="C23" s="189">
        <v>20</v>
      </c>
      <c r="D23" s="169">
        <v>330000</v>
      </c>
      <c r="E23" s="170">
        <f>D23*1/12</f>
        <v>27500</v>
      </c>
      <c r="F23" s="170">
        <f>E23*3</f>
        <v>82500</v>
      </c>
      <c r="G23" s="170">
        <f>E23*3</f>
        <v>82500</v>
      </c>
      <c r="H23" s="171">
        <v>82500</v>
      </c>
      <c r="I23" s="172">
        <f>F23-H23</f>
        <v>0</v>
      </c>
    </row>
    <row r="24" spans="1:9" x14ac:dyDescent="0.25">
      <c r="A24" s="190">
        <v>4</v>
      </c>
      <c r="B24" s="191" t="s">
        <v>8</v>
      </c>
      <c r="C24" s="192"/>
      <c r="D24" s="184">
        <f t="shared" ref="D24:I24" si="11">SUM(D25:D25)</f>
        <v>516000</v>
      </c>
      <c r="E24" s="184">
        <f t="shared" si="11"/>
        <v>43000</v>
      </c>
      <c r="F24" s="184">
        <f t="shared" si="11"/>
        <v>129000</v>
      </c>
      <c r="G24" s="184">
        <f t="shared" si="11"/>
        <v>129000</v>
      </c>
      <c r="H24" s="185">
        <f t="shared" si="11"/>
        <v>129000</v>
      </c>
      <c r="I24" s="186">
        <f t="shared" si="11"/>
        <v>0</v>
      </c>
    </row>
    <row r="25" spans="1:9" x14ac:dyDescent="0.25">
      <c r="A25" s="179"/>
      <c r="B25" s="179" t="s">
        <v>15</v>
      </c>
      <c r="C25" s="193">
        <v>20</v>
      </c>
      <c r="D25" s="169">
        <v>516000</v>
      </c>
      <c r="E25" s="170">
        <f>D25*1/12</f>
        <v>43000</v>
      </c>
      <c r="F25" s="170">
        <f>E25*3</f>
        <v>129000</v>
      </c>
      <c r="G25" s="170">
        <f>E25*3</f>
        <v>129000</v>
      </c>
      <c r="H25" s="171">
        <v>129000</v>
      </c>
      <c r="I25" s="172">
        <f>F25-H25</f>
        <v>0</v>
      </c>
    </row>
    <row r="26" spans="1:9" x14ac:dyDescent="0.25">
      <c r="A26" s="194">
        <v>5</v>
      </c>
      <c r="B26" s="191" t="s">
        <v>27</v>
      </c>
      <c r="C26" s="195"/>
      <c r="D26" s="184">
        <f t="shared" ref="D26:I27" si="12">D27</f>
        <v>4087000</v>
      </c>
      <c r="E26" s="184">
        <f t="shared" si="12"/>
        <v>340583.33333333331</v>
      </c>
      <c r="F26" s="184">
        <f t="shared" si="12"/>
        <v>1021750</v>
      </c>
      <c r="G26" s="184">
        <f t="shared" si="12"/>
        <v>1021750</v>
      </c>
      <c r="H26" s="185">
        <f t="shared" si="12"/>
        <v>0</v>
      </c>
      <c r="I26" s="186">
        <f t="shared" si="12"/>
        <v>1021750</v>
      </c>
    </row>
    <row r="27" spans="1:9" x14ac:dyDescent="0.25">
      <c r="A27" s="196"/>
      <c r="B27" s="179" t="s">
        <v>28</v>
      </c>
      <c r="C27" s="197">
        <v>57</v>
      </c>
      <c r="D27" s="169">
        <f t="shared" si="12"/>
        <v>4087000</v>
      </c>
      <c r="E27" s="169">
        <f t="shared" si="12"/>
        <v>340583.33333333331</v>
      </c>
      <c r="F27" s="169">
        <f t="shared" si="12"/>
        <v>1021750</v>
      </c>
      <c r="G27" s="169">
        <f t="shared" si="12"/>
        <v>1021750</v>
      </c>
      <c r="H27" s="171">
        <f t="shared" si="12"/>
        <v>0</v>
      </c>
      <c r="I27" s="172">
        <f t="shared" si="12"/>
        <v>1021750</v>
      </c>
    </row>
    <row r="28" spans="1:9" x14ac:dyDescent="0.25">
      <c r="A28" s="198"/>
      <c r="B28" s="199" t="s">
        <v>37</v>
      </c>
      <c r="C28" s="200" t="s">
        <v>30</v>
      </c>
      <c r="D28" s="201">
        <v>4087000</v>
      </c>
      <c r="E28" s="170">
        <f>D28*1/12</f>
        <v>340583.33333333331</v>
      </c>
      <c r="F28" s="170">
        <f>E28*3</f>
        <v>1021750</v>
      </c>
      <c r="G28" s="170">
        <f>E28*3</f>
        <v>1021750</v>
      </c>
      <c r="H28" s="171"/>
      <c r="I28" s="172">
        <f>F28-H28</f>
        <v>1021750</v>
      </c>
    </row>
    <row r="29" spans="1:9" x14ac:dyDescent="0.25">
      <c r="A29" s="190">
        <v>6</v>
      </c>
      <c r="B29" s="191" t="s">
        <v>12</v>
      </c>
      <c r="C29" s="183"/>
      <c r="D29" s="184">
        <f t="shared" ref="D29:I29" si="13">SUM(D30:D30)</f>
        <v>161000</v>
      </c>
      <c r="E29" s="184">
        <f t="shared" si="13"/>
        <v>13416.666666666666</v>
      </c>
      <c r="F29" s="184">
        <f t="shared" si="13"/>
        <v>40250</v>
      </c>
      <c r="G29" s="184">
        <f t="shared" si="13"/>
        <v>40250</v>
      </c>
      <c r="H29" s="185">
        <f t="shared" si="13"/>
        <v>0</v>
      </c>
      <c r="I29" s="186">
        <f t="shared" si="13"/>
        <v>40250</v>
      </c>
    </row>
    <row r="30" spans="1:9" x14ac:dyDescent="0.25">
      <c r="A30" s="202"/>
      <c r="B30" s="203" t="s">
        <v>40</v>
      </c>
      <c r="C30" s="189">
        <v>20</v>
      </c>
      <c r="D30" s="169">
        <v>161000</v>
      </c>
      <c r="E30" s="170">
        <f>D30*1/12</f>
        <v>13416.666666666666</v>
      </c>
      <c r="F30" s="170">
        <f>E30*3</f>
        <v>40250</v>
      </c>
      <c r="G30" s="170">
        <f>E30*3</f>
        <v>40250</v>
      </c>
      <c r="H30" s="171"/>
      <c r="I30" s="172">
        <f>F30-H30</f>
        <v>40250</v>
      </c>
    </row>
    <row r="31" spans="1:9" x14ac:dyDescent="0.25">
      <c r="A31" s="196">
        <v>7</v>
      </c>
      <c r="B31" s="182" t="s">
        <v>10</v>
      </c>
      <c r="C31" s="204"/>
      <c r="D31" s="205">
        <f t="shared" ref="D31:I31" si="14">SUM(D32:D33)</f>
        <v>4416000</v>
      </c>
      <c r="E31" s="205">
        <f t="shared" si="14"/>
        <v>368000</v>
      </c>
      <c r="F31" s="205">
        <f t="shared" si="14"/>
        <v>1104000</v>
      </c>
      <c r="G31" s="205">
        <f t="shared" si="14"/>
        <v>1104000</v>
      </c>
      <c r="H31" s="206">
        <f t="shared" si="14"/>
        <v>0</v>
      </c>
      <c r="I31" s="207">
        <f t="shared" si="14"/>
        <v>1104000</v>
      </c>
    </row>
    <row r="32" spans="1:9" x14ac:dyDescent="0.25">
      <c r="A32" s="196"/>
      <c r="B32" s="188" t="s">
        <v>19</v>
      </c>
      <c r="C32" s="208">
        <v>20</v>
      </c>
      <c r="D32" s="169">
        <v>16000</v>
      </c>
      <c r="E32" s="170">
        <f>D32*1/12</f>
        <v>1333.3333333333333</v>
      </c>
      <c r="F32" s="170">
        <f>E32*3</f>
        <v>4000</v>
      </c>
      <c r="G32" s="170">
        <f>E32*3</f>
        <v>4000</v>
      </c>
      <c r="H32" s="171"/>
      <c r="I32" s="172">
        <f>F32-H32</f>
        <v>4000</v>
      </c>
    </row>
    <row r="33" spans="1:9" x14ac:dyDescent="0.25">
      <c r="A33" s="196"/>
      <c r="B33" s="179" t="s">
        <v>17</v>
      </c>
      <c r="C33" s="208">
        <v>59</v>
      </c>
      <c r="D33" s="169">
        <v>4400000</v>
      </c>
      <c r="E33" s="170">
        <f>D33*1/12</f>
        <v>366666.66666666669</v>
      </c>
      <c r="F33" s="170">
        <f>E33*3</f>
        <v>1100000</v>
      </c>
      <c r="G33" s="170">
        <f>E33*3</f>
        <v>1100000</v>
      </c>
      <c r="H33" s="171"/>
      <c r="I33" s="172">
        <f>F33-H33</f>
        <v>1100000</v>
      </c>
    </row>
    <row r="34" spans="1:9" x14ac:dyDescent="0.25">
      <c r="A34" s="194"/>
      <c r="B34" s="209"/>
      <c r="C34" s="210"/>
      <c r="D34" s="211">
        <f t="shared" ref="D34:I34" si="15">SUM(D35:D39)</f>
        <v>38872150</v>
      </c>
      <c r="E34" s="211">
        <f t="shared" si="15"/>
        <v>3239345.8333333335</v>
      </c>
      <c r="F34" s="211">
        <f t="shared" si="15"/>
        <v>9718037.5</v>
      </c>
      <c r="G34" s="211">
        <f t="shared" si="15"/>
        <v>9718037.5</v>
      </c>
      <c r="H34" s="212">
        <f t="shared" si="15"/>
        <v>7244340</v>
      </c>
      <c r="I34" s="213">
        <f t="shared" si="15"/>
        <v>2473697.5</v>
      </c>
    </row>
    <row r="35" spans="1:9" x14ac:dyDescent="0.25">
      <c r="A35" s="196"/>
      <c r="B35" s="214"/>
      <c r="C35" s="215">
        <v>10</v>
      </c>
      <c r="D35" s="211">
        <f t="shared" ref="D35:I35" si="16">D14</f>
        <v>23532000</v>
      </c>
      <c r="E35" s="211">
        <f t="shared" si="16"/>
        <v>1961000</v>
      </c>
      <c r="F35" s="211">
        <f t="shared" si="16"/>
        <v>5883000</v>
      </c>
      <c r="G35" s="211">
        <f t="shared" si="16"/>
        <v>5883000</v>
      </c>
      <c r="H35" s="212">
        <f t="shared" si="16"/>
        <v>5883000</v>
      </c>
      <c r="I35" s="213">
        <f t="shared" si="16"/>
        <v>0</v>
      </c>
    </row>
    <row r="36" spans="1:9" x14ac:dyDescent="0.25">
      <c r="A36" s="196"/>
      <c r="B36" s="214" t="s">
        <v>24</v>
      </c>
      <c r="C36" s="215">
        <v>20</v>
      </c>
      <c r="D36" s="211">
        <f t="shared" ref="D36:I36" si="17">D15+D19+D23+D25+D30+D32</f>
        <v>6408150</v>
      </c>
      <c r="E36" s="211">
        <f t="shared" si="17"/>
        <v>534012.5</v>
      </c>
      <c r="F36" s="211">
        <f t="shared" si="17"/>
        <v>1602037.5</v>
      </c>
      <c r="G36" s="211">
        <f t="shared" si="17"/>
        <v>1602037.5</v>
      </c>
      <c r="H36" s="212">
        <f t="shared" si="17"/>
        <v>1317600</v>
      </c>
      <c r="I36" s="213">
        <f t="shared" si="17"/>
        <v>284437.5</v>
      </c>
    </row>
    <row r="37" spans="1:9" x14ac:dyDescent="0.25">
      <c r="A37" s="196"/>
      <c r="B37" s="214" t="s">
        <v>39</v>
      </c>
      <c r="C37" s="215">
        <v>55</v>
      </c>
      <c r="D37" s="211">
        <f t="shared" ref="D37:I37" si="18">D20</f>
        <v>270000</v>
      </c>
      <c r="E37" s="211">
        <f t="shared" si="18"/>
        <v>22500</v>
      </c>
      <c r="F37" s="211">
        <f t="shared" si="18"/>
        <v>67500</v>
      </c>
      <c r="G37" s="211">
        <f t="shared" si="18"/>
        <v>67500</v>
      </c>
      <c r="H37" s="212">
        <f t="shared" si="18"/>
        <v>0</v>
      </c>
      <c r="I37" s="213">
        <f t="shared" si="18"/>
        <v>67500</v>
      </c>
    </row>
    <row r="38" spans="1:9" x14ac:dyDescent="0.25">
      <c r="A38" s="196"/>
      <c r="B38" s="214" t="s">
        <v>38</v>
      </c>
      <c r="C38" s="215">
        <v>57</v>
      </c>
      <c r="D38" s="211">
        <f t="shared" ref="D38:I38" si="19">D27</f>
        <v>4087000</v>
      </c>
      <c r="E38" s="211">
        <f t="shared" si="19"/>
        <v>340583.33333333331</v>
      </c>
      <c r="F38" s="211">
        <f t="shared" si="19"/>
        <v>1021750</v>
      </c>
      <c r="G38" s="211">
        <f t="shared" si="19"/>
        <v>1021750</v>
      </c>
      <c r="H38" s="212">
        <f t="shared" si="19"/>
        <v>0</v>
      </c>
      <c r="I38" s="213">
        <f t="shared" si="19"/>
        <v>1021750</v>
      </c>
    </row>
    <row r="39" spans="1:9" x14ac:dyDescent="0.25">
      <c r="A39" s="196"/>
      <c r="B39" s="214"/>
      <c r="C39" s="215">
        <v>59</v>
      </c>
      <c r="D39" s="211">
        <f t="shared" ref="D39:I39" si="20">D16+D33</f>
        <v>4575000</v>
      </c>
      <c r="E39" s="211">
        <f t="shared" si="20"/>
        <v>381250</v>
      </c>
      <c r="F39" s="211">
        <f t="shared" si="20"/>
        <v>1143750</v>
      </c>
      <c r="G39" s="211">
        <f t="shared" si="20"/>
        <v>1143750</v>
      </c>
      <c r="H39" s="212">
        <f t="shared" si="20"/>
        <v>43740</v>
      </c>
      <c r="I39" s="213">
        <f t="shared" si="20"/>
        <v>1100010</v>
      </c>
    </row>
    <row r="40" spans="1:9" x14ac:dyDescent="0.25">
      <c r="A40" s="198"/>
      <c r="B40" s="216"/>
      <c r="C40" s="215">
        <v>85</v>
      </c>
      <c r="D40" s="211">
        <f>D17+D21</f>
        <v>-136150</v>
      </c>
      <c r="E40" s="211">
        <f t="shared" ref="E40:I40" si="21">E17+E21</f>
        <v>-11345.833333333334</v>
      </c>
      <c r="F40" s="211">
        <f t="shared" si="21"/>
        <v>-34037.5</v>
      </c>
      <c r="G40" s="211">
        <f t="shared" si="21"/>
        <v>-34037.5</v>
      </c>
      <c r="H40" s="212">
        <f t="shared" si="21"/>
        <v>0</v>
      </c>
      <c r="I40" s="213">
        <f t="shared" si="21"/>
        <v>-34037.5</v>
      </c>
    </row>
    <row r="41" spans="1:9" x14ac:dyDescent="0.25">
      <c r="A41" s="377" t="s">
        <v>22</v>
      </c>
      <c r="B41" s="376"/>
      <c r="C41" s="257"/>
      <c r="D41" s="257"/>
      <c r="E41" s="257"/>
      <c r="F41" s="257"/>
      <c r="G41" s="257"/>
      <c r="H41" s="257"/>
      <c r="I41" s="258"/>
    </row>
    <row r="42" spans="1:9" x14ac:dyDescent="0.25">
      <c r="A42" s="194">
        <v>1</v>
      </c>
      <c r="B42" s="218" t="s">
        <v>5</v>
      </c>
      <c r="C42" s="219"/>
      <c r="D42" s="177">
        <f t="shared" ref="D42:I42" si="22">D43</f>
        <v>10642200</v>
      </c>
      <c r="E42" s="177">
        <f t="shared" si="22"/>
        <v>886850</v>
      </c>
      <c r="F42" s="177">
        <f t="shared" si="22"/>
        <v>2660550</v>
      </c>
      <c r="G42" s="177">
        <f t="shared" si="22"/>
        <v>2660550</v>
      </c>
      <c r="H42" s="164">
        <f t="shared" si="22"/>
        <v>303000</v>
      </c>
      <c r="I42" s="165">
        <f t="shared" si="22"/>
        <v>2357550</v>
      </c>
    </row>
    <row r="43" spans="1:9" x14ac:dyDescent="0.25">
      <c r="A43" s="220"/>
      <c r="B43" s="221" t="s">
        <v>1</v>
      </c>
      <c r="C43" s="222">
        <v>71</v>
      </c>
      <c r="D43" s="169">
        <v>10642200</v>
      </c>
      <c r="E43" s="170">
        <f>D43*1/12</f>
        <v>886850</v>
      </c>
      <c r="F43" s="170">
        <f>E43*3</f>
        <v>2660550</v>
      </c>
      <c r="G43" s="170">
        <f>E43*3</f>
        <v>2660550</v>
      </c>
      <c r="H43" s="171">
        <v>303000</v>
      </c>
      <c r="I43" s="172">
        <f>F43-H43</f>
        <v>2357550</v>
      </c>
    </row>
    <row r="44" spans="1:9" x14ac:dyDescent="0.25">
      <c r="A44" s="223">
        <v>2</v>
      </c>
      <c r="B44" s="218" t="s">
        <v>6</v>
      </c>
      <c r="C44" s="219"/>
      <c r="D44" s="177">
        <f t="shared" ref="D44:I44" si="23">D45+D46</f>
        <v>28601330</v>
      </c>
      <c r="E44" s="177">
        <f t="shared" si="23"/>
        <v>2383444.1666666665</v>
      </c>
      <c r="F44" s="177">
        <f t="shared" si="23"/>
        <v>7150332.5</v>
      </c>
      <c r="G44" s="177">
        <f t="shared" si="23"/>
        <v>7150332.5</v>
      </c>
      <c r="H44" s="164">
        <f t="shared" si="23"/>
        <v>873000</v>
      </c>
      <c r="I44" s="165">
        <f t="shared" si="23"/>
        <v>6277332.5</v>
      </c>
    </row>
    <row r="45" spans="1:9" x14ac:dyDescent="0.25">
      <c r="A45" s="224"/>
      <c r="B45" s="179" t="s">
        <v>20</v>
      </c>
      <c r="C45" s="225">
        <v>55</v>
      </c>
      <c r="D45" s="169">
        <v>12946330</v>
      </c>
      <c r="E45" s="170">
        <f>D45*1/12</f>
        <v>1078860.8333333333</v>
      </c>
      <c r="F45" s="170">
        <f>E45*3</f>
        <v>3236582.5</v>
      </c>
      <c r="G45" s="170">
        <f>E45*3</f>
        <v>3236582.5</v>
      </c>
      <c r="H45" s="171">
        <v>85000</v>
      </c>
      <c r="I45" s="172">
        <f>F45-H45</f>
        <v>3151582.5</v>
      </c>
    </row>
    <row r="46" spans="1:9" x14ac:dyDescent="0.25">
      <c r="A46" s="220"/>
      <c r="B46" s="203" t="s">
        <v>13</v>
      </c>
      <c r="C46" s="225">
        <v>58</v>
      </c>
      <c r="D46" s="169">
        <v>15655000</v>
      </c>
      <c r="E46" s="170">
        <f>D46*1/12</f>
        <v>1304583.3333333333</v>
      </c>
      <c r="F46" s="170">
        <f>E46*3</f>
        <v>3913750</v>
      </c>
      <c r="G46" s="170">
        <f>E46*3</f>
        <v>3913750</v>
      </c>
      <c r="H46" s="171">
        <v>788000</v>
      </c>
      <c r="I46" s="172">
        <f>F46-H46</f>
        <v>3125750</v>
      </c>
    </row>
    <row r="47" spans="1:9" x14ac:dyDescent="0.25">
      <c r="A47" s="179">
        <v>3</v>
      </c>
      <c r="B47" s="182" t="s">
        <v>7</v>
      </c>
      <c r="C47" s="183"/>
      <c r="D47" s="205">
        <f t="shared" ref="D47:I49" si="24">D48</f>
        <v>38500</v>
      </c>
      <c r="E47" s="205">
        <f t="shared" si="24"/>
        <v>3208.3333333333335</v>
      </c>
      <c r="F47" s="205">
        <f t="shared" si="24"/>
        <v>9625</v>
      </c>
      <c r="G47" s="205">
        <f t="shared" si="24"/>
        <v>9625</v>
      </c>
      <c r="H47" s="206">
        <f t="shared" si="24"/>
        <v>0</v>
      </c>
      <c r="I47" s="186">
        <f t="shared" si="24"/>
        <v>9625</v>
      </c>
    </row>
    <row r="48" spans="1:9" x14ac:dyDescent="0.25">
      <c r="A48" s="226"/>
      <c r="B48" s="203" t="s">
        <v>14</v>
      </c>
      <c r="C48" s="189">
        <v>71</v>
      </c>
      <c r="D48" s="169">
        <v>38500</v>
      </c>
      <c r="E48" s="170">
        <f>D48*1/12</f>
        <v>3208.3333333333335</v>
      </c>
      <c r="F48" s="170">
        <f>E48*3</f>
        <v>9625</v>
      </c>
      <c r="G48" s="170">
        <f>E48*3</f>
        <v>9625</v>
      </c>
      <c r="H48" s="171"/>
      <c r="I48" s="172">
        <f>F48-H48</f>
        <v>9625</v>
      </c>
    </row>
    <row r="49" spans="1:9" x14ac:dyDescent="0.25">
      <c r="A49" s="190">
        <v>4</v>
      </c>
      <c r="B49" s="191" t="s">
        <v>8</v>
      </c>
      <c r="C49" s="227"/>
      <c r="D49" s="184">
        <f t="shared" si="24"/>
        <v>331000</v>
      </c>
      <c r="E49" s="184">
        <f t="shared" si="24"/>
        <v>27583.333333333332</v>
      </c>
      <c r="F49" s="184">
        <f t="shared" si="24"/>
        <v>82750</v>
      </c>
      <c r="G49" s="184">
        <f t="shared" si="24"/>
        <v>82750</v>
      </c>
      <c r="H49" s="185">
        <f t="shared" si="24"/>
        <v>45750</v>
      </c>
      <c r="I49" s="186">
        <f t="shared" si="24"/>
        <v>37000</v>
      </c>
    </row>
    <row r="50" spans="1:9" x14ac:dyDescent="0.25">
      <c r="A50" s="226"/>
      <c r="B50" s="181" t="s">
        <v>15</v>
      </c>
      <c r="C50" s="189">
        <v>71</v>
      </c>
      <c r="D50" s="169">
        <v>331000</v>
      </c>
      <c r="E50" s="170">
        <f>D50*1/12</f>
        <v>27583.333333333332</v>
      </c>
      <c r="F50" s="170">
        <f>E50*3</f>
        <v>82750</v>
      </c>
      <c r="G50" s="170">
        <f>E50*3</f>
        <v>82750</v>
      </c>
      <c r="H50" s="171">
        <v>45750</v>
      </c>
      <c r="I50" s="172">
        <f>F50-H50</f>
        <v>37000</v>
      </c>
    </row>
    <row r="51" spans="1:9" x14ac:dyDescent="0.25">
      <c r="A51" s="194">
        <v>5</v>
      </c>
      <c r="B51" s="191" t="s">
        <v>11</v>
      </c>
      <c r="C51" s="195"/>
      <c r="D51" s="184">
        <f t="shared" ref="D51:I51" si="25">D52</f>
        <v>473000</v>
      </c>
      <c r="E51" s="184">
        <f t="shared" si="25"/>
        <v>39416.666666666664</v>
      </c>
      <c r="F51" s="184">
        <f t="shared" si="25"/>
        <v>118250</v>
      </c>
      <c r="G51" s="184">
        <f t="shared" si="25"/>
        <v>118250</v>
      </c>
      <c r="H51" s="185">
        <f t="shared" si="25"/>
        <v>0</v>
      </c>
      <c r="I51" s="186">
        <f t="shared" si="25"/>
        <v>118250</v>
      </c>
    </row>
    <row r="52" spans="1:9" x14ac:dyDescent="0.25">
      <c r="A52" s="220"/>
      <c r="B52" s="181" t="s">
        <v>29</v>
      </c>
      <c r="C52" s="189">
        <v>71</v>
      </c>
      <c r="D52" s="169">
        <v>473000</v>
      </c>
      <c r="E52" s="170">
        <f>D52*1/12</f>
        <v>39416.666666666664</v>
      </c>
      <c r="F52" s="170">
        <f>E52*3</f>
        <v>118250</v>
      </c>
      <c r="G52" s="170">
        <f>E52*3</f>
        <v>118250</v>
      </c>
      <c r="H52" s="171"/>
      <c r="I52" s="172">
        <f>F52-H52</f>
        <v>118250</v>
      </c>
    </row>
    <row r="53" spans="1:9" x14ac:dyDescent="0.25">
      <c r="A53" s="179">
        <v>6</v>
      </c>
      <c r="B53" s="182" t="s">
        <v>9</v>
      </c>
      <c r="C53" s="228"/>
      <c r="D53" s="184">
        <f t="shared" ref="D53:I53" si="26">D54</f>
        <v>280260</v>
      </c>
      <c r="E53" s="184">
        <f t="shared" si="26"/>
        <v>23355</v>
      </c>
      <c r="F53" s="184">
        <f t="shared" si="26"/>
        <v>70065</v>
      </c>
      <c r="G53" s="184">
        <f t="shared" si="26"/>
        <v>70065</v>
      </c>
      <c r="H53" s="185">
        <f t="shared" si="26"/>
        <v>0</v>
      </c>
      <c r="I53" s="186">
        <f t="shared" si="26"/>
        <v>70065</v>
      </c>
    </row>
    <row r="54" spans="1:9" x14ac:dyDescent="0.25">
      <c r="A54" s="181"/>
      <c r="B54" s="181" t="s">
        <v>18</v>
      </c>
      <c r="C54" s="208">
        <v>71</v>
      </c>
      <c r="D54" s="169">
        <v>280260</v>
      </c>
      <c r="E54" s="170">
        <f>D54*1/12</f>
        <v>23355</v>
      </c>
      <c r="F54" s="170">
        <f>E54*3</f>
        <v>70065</v>
      </c>
      <c r="G54" s="170">
        <f>E54*3</f>
        <v>70065</v>
      </c>
      <c r="H54" s="171"/>
      <c r="I54" s="172">
        <f>F54-H54</f>
        <v>70065</v>
      </c>
    </row>
    <row r="55" spans="1:9" x14ac:dyDescent="0.25">
      <c r="A55" s="194">
        <v>7</v>
      </c>
      <c r="B55" s="191" t="s">
        <v>12</v>
      </c>
      <c r="C55" s="228"/>
      <c r="D55" s="184">
        <f>D56+D57</f>
        <v>190000</v>
      </c>
      <c r="E55" s="184">
        <f t="shared" ref="E55:I55" si="27">E56+E57</f>
        <v>15833.333333333334</v>
      </c>
      <c r="F55" s="184">
        <f t="shared" si="27"/>
        <v>47500</v>
      </c>
      <c r="G55" s="184">
        <f t="shared" si="27"/>
        <v>47500</v>
      </c>
      <c r="H55" s="185">
        <f t="shared" si="27"/>
        <v>59500</v>
      </c>
      <c r="I55" s="186">
        <f t="shared" si="27"/>
        <v>-12000</v>
      </c>
    </row>
    <row r="56" spans="1:9" x14ac:dyDescent="0.25">
      <c r="A56" s="196"/>
      <c r="B56" s="188"/>
      <c r="C56" s="229">
        <v>58</v>
      </c>
      <c r="D56" s="230">
        <v>127330</v>
      </c>
      <c r="E56" s="170">
        <f>D56*1/12</f>
        <v>10610.833333333334</v>
      </c>
      <c r="F56" s="170">
        <f>E56*3</f>
        <v>31832.5</v>
      </c>
      <c r="G56" s="170">
        <f>E56*3</f>
        <v>31832.5</v>
      </c>
      <c r="H56" s="171">
        <v>59500</v>
      </c>
      <c r="I56" s="172">
        <f>F56-H56</f>
        <v>-27667.5</v>
      </c>
    </row>
    <row r="57" spans="1:9" x14ac:dyDescent="0.25">
      <c r="A57" s="198"/>
      <c r="B57" s="203" t="s">
        <v>16</v>
      </c>
      <c r="C57" s="229">
        <v>71</v>
      </c>
      <c r="D57" s="230">
        <v>62670</v>
      </c>
      <c r="E57" s="170">
        <f>D57*1/12</f>
        <v>5222.5</v>
      </c>
      <c r="F57" s="170">
        <f>E57*3</f>
        <v>15667.5</v>
      </c>
      <c r="G57" s="170">
        <f>E57*3</f>
        <v>15667.5</v>
      </c>
      <c r="H57" s="171"/>
      <c r="I57" s="172">
        <f>F57-H57</f>
        <v>15667.5</v>
      </c>
    </row>
    <row r="58" spans="1:9" x14ac:dyDescent="0.25">
      <c r="A58" s="179">
        <v>8</v>
      </c>
      <c r="B58" s="182" t="s">
        <v>35</v>
      </c>
      <c r="C58" s="228"/>
      <c r="D58" s="184">
        <f t="shared" ref="D58:I58" si="28">D59+D60</f>
        <v>238596130</v>
      </c>
      <c r="E58" s="184">
        <f t="shared" si="28"/>
        <v>19883010.833333336</v>
      </c>
      <c r="F58" s="184">
        <f t="shared" si="28"/>
        <v>59649032.5</v>
      </c>
      <c r="G58" s="184">
        <f t="shared" si="28"/>
        <v>59649032.5</v>
      </c>
      <c r="H58" s="185">
        <f t="shared" si="28"/>
        <v>16691327</v>
      </c>
      <c r="I58" s="186">
        <f t="shared" si="28"/>
        <v>42957705.5</v>
      </c>
    </row>
    <row r="59" spans="1:9" x14ac:dyDescent="0.25">
      <c r="A59" s="179"/>
      <c r="B59" s="179" t="s">
        <v>36</v>
      </c>
      <c r="C59" s="208">
        <v>58</v>
      </c>
      <c r="D59" s="169">
        <v>70275000</v>
      </c>
      <c r="E59" s="170">
        <f>D59*1/12</f>
        <v>5856250</v>
      </c>
      <c r="F59" s="170">
        <f>E59*3</f>
        <v>17568750</v>
      </c>
      <c r="G59" s="170">
        <f>E59*3</f>
        <v>17568750</v>
      </c>
      <c r="H59" s="171">
        <v>3065000</v>
      </c>
      <c r="I59" s="172">
        <f>F59-H59</f>
        <v>14503750</v>
      </c>
    </row>
    <row r="60" spans="1:9" x14ac:dyDescent="0.25">
      <c r="A60" s="198"/>
      <c r="B60" s="181"/>
      <c r="C60" s="208">
        <v>71</v>
      </c>
      <c r="D60" s="169">
        <v>168321130</v>
      </c>
      <c r="E60" s="170">
        <f>D60*1/12</f>
        <v>14026760.833333334</v>
      </c>
      <c r="F60" s="170">
        <f>E60*3</f>
        <v>42080282.5</v>
      </c>
      <c r="G60" s="170">
        <f>E60*3</f>
        <v>42080282.5</v>
      </c>
      <c r="H60" s="171">
        <v>13626327</v>
      </c>
      <c r="I60" s="172">
        <f>F60-H60</f>
        <v>28453955.5</v>
      </c>
    </row>
    <row r="61" spans="1:9" x14ac:dyDescent="0.25">
      <c r="A61" s="194"/>
      <c r="B61" s="209" t="s">
        <v>24</v>
      </c>
      <c r="C61" s="210"/>
      <c r="D61" s="211">
        <f t="shared" ref="D61:H61" si="29">SUM(D62:D64)</f>
        <v>279152420</v>
      </c>
      <c r="E61" s="211">
        <f t="shared" si="29"/>
        <v>23262701.666666668</v>
      </c>
      <c r="F61" s="211">
        <f t="shared" ref="F61:G61" si="30">SUM(F62:F64)</f>
        <v>69788105</v>
      </c>
      <c r="G61" s="211">
        <f t="shared" si="30"/>
        <v>69788105</v>
      </c>
      <c r="H61" s="212">
        <f t="shared" si="29"/>
        <v>17972577</v>
      </c>
      <c r="I61" s="213">
        <f t="shared" ref="I61" si="31">SUM(I62:I64)</f>
        <v>51815528</v>
      </c>
    </row>
    <row r="62" spans="1:9" x14ac:dyDescent="0.25">
      <c r="A62" s="196"/>
      <c r="B62" s="214" t="s">
        <v>25</v>
      </c>
      <c r="C62" s="215">
        <v>55</v>
      </c>
      <c r="D62" s="211">
        <f t="shared" ref="D62:I62" si="32">D45</f>
        <v>12946330</v>
      </c>
      <c r="E62" s="211">
        <f t="shared" si="32"/>
        <v>1078860.8333333333</v>
      </c>
      <c r="F62" s="211">
        <f t="shared" si="32"/>
        <v>3236582.5</v>
      </c>
      <c r="G62" s="211">
        <f t="shared" si="32"/>
        <v>3236582.5</v>
      </c>
      <c r="H62" s="212">
        <f t="shared" si="32"/>
        <v>85000</v>
      </c>
      <c r="I62" s="213">
        <f t="shared" si="32"/>
        <v>3151582.5</v>
      </c>
    </row>
    <row r="63" spans="1:9" x14ac:dyDescent="0.25">
      <c r="A63" s="196"/>
      <c r="B63" s="214" t="s">
        <v>26</v>
      </c>
      <c r="C63" s="216">
        <v>58</v>
      </c>
      <c r="D63" s="231">
        <f t="shared" ref="D63:I63" si="33">D46+D59+D56</f>
        <v>86057330</v>
      </c>
      <c r="E63" s="231">
        <f t="shared" si="33"/>
        <v>7171444.166666666</v>
      </c>
      <c r="F63" s="231">
        <f t="shared" si="33"/>
        <v>21514332.5</v>
      </c>
      <c r="G63" s="231">
        <f t="shared" si="33"/>
        <v>21514332.5</v>
      </c>
      <c r="H63" s="232">
        <f t="shared" si="33"/>
        <v>3912500</v>
      </c>
      <c r="I63" s="213">
        <f t="shared" si="33"/>
        <v>17601832.5</v>
      </c>
    </row>
    <row r="64" spans="1:9" x14ac:dyDescent="0.25">
      <c r="A64" s="224"/>
      <c r="B64" s="173"/>
      <c r="C64" s="216">
        <v>71</v>
      </c>
      <c r="D64" s="231">
        <f t="shared" ref="D64:I64" si="34">D43+D48+D50+D52+D54+D57+D60</f>
        <v>180148760</v>
      </c>
      <c r="E64" s="231">
        <f t="shared" si="34"/>
        <v>15012396.666666668</v>
      </c>
      <c r="F64" s="231">
        <f t="shared" si="34"/>
        <v>45037190</v>
      </c>
      <c r="G64" s="231">
        <f t="shared" si="34"/>
        <v>45037190</v>
      </c>
      <c r="H64" s="232">
        <f t="shared" si="34"/>
        <v>13975077</v>
      </c>
      <c r="I64" s="213">
        <f t="shared" si="34"/>
        <v>31062113</v>
      </c>
    </row>
    <row r="65" spans="1:9" x14ac:dyDescent="0.25">
      <c r="A65" s="194"/>
      <c r="B65" s="209"/>
      <c r="C65" s="210"/>
      <c r="D65" s="233">
        <f t="shared" ref="D65:H65" si="35">SUM(D66:D73)</f>
        <v>317888420</v>
      </c>
      <c r="E65" s="233">
        <f t="shared" si="35"/>
        <v>26490701.666666668</v>
      </c>
      <c r="F65" s="233">
        <f t="shared" ref="F65:G65" si="36">SUM(F66:F73)</f>
        <v>79472105</v>
      </c>
      <c r="G65" s="233">
        <f t="shared" si="36"/>
        <v>79472105</v>
      </c>
      <c r="H65" s="234">
        <f t="shared" si="35"/>
        <v>25216917</v>
      </c>
      <c r="I65" s="235">
        <f t="shared" ref="I65" si="37">SUM(I66:I73)</f>
        <v>54255188</v>
      </c>
    </row>
    <row r="66" spans="1:9" x14ac:dyDescent="0.25">
      <c r="A66" s="196"/>
      <c r="B66" s="214" t="s">
        <v>24</v>
      </c>
      <c r="C66" s="168">
        <v>10</v>
      </c>
      <c r="D66" s="233">
        <f t="shared" ref="D66:I67" si="38">D35</f>
        <v>23532000</v>
      </c>
      <c r="E66" s="233">
        <f t="shared" si="38"/>
        <v>1961000</v>
      </c>
      <c r="F66" s="233">
        <f t="shared" si="38"/>
        <v>5883000</v>
      </c>
      <c r="G66" s="233">
        <f t="shared" si="38"/>
        <v>5883000</v>
      </c>
      <c r="H66" s="234">
        <f t="shared" si="38"/>
        <v>5883000</v>
      </c>
      <c r="I66" s="235">
        <f t="shared" si="38"/>
        <v>0</v>
      </c>
    </row>
    <row r="67" spans="1:9" x14ac:dyDescent="0.25">
      <c r="A67" s="196"/>
      <c r="B67" s="214" t="s">
        <v>31</v>
      </c>
      <c r="C67" s="168">
        <v>20</v>
      </c>
      <c r="D67" s="233">
        <f t="shared" si="38"/>
        <v>6408150</v>
      </c>
      <c r="E67" s="233">
        <f t="shared" si="38"/>
        <v>534012.5</v>
      </c>
      <c r="F67" s="233">
        <f t="shared" si="38"/>
        <v>1602037.5</v>
      </c>
      <c r="G67" s="233">
        <f t="shared" si="38"/>
        <v>1602037.5</v>
      </c>
      <c r="H67" s="234">
        <f t="shared" si="38"/>
        <v>1317600</v>
      </c>
      <c r="I67" s="235">
        <f t="shared" si="38"/>
        <v>284437.5</v>
      </c>
    </row>
    <row r="68" spans="1:9" x14ac:dyDescent="0.25">
      <c r="A68" s="224"/>
      <c r="B68" s="214" t="s">
        <v>32</v>
      </c>
      <c r="C68" s="168">
        <v>55</v>
      </c>
      <c r="D68" s="233">
        <f t="shared" ref="D68:I68" si="39">D37+D62</f>
        <v>13216330</v>
      </c>
      <c r="E68" s="233">
        <f t="shared" si="39"/>
        <v>1101360.8333333333</v>
      </c>
      <c r="F68" s="233">
        <f t="shared" si="39"/>
        <v>3304082.5</v>
      </c>
      <c r="G68" s="233">
        <f t="shared" si="39"/>
        <v>3304082.5</v>
      </c>
      <c r="H68" s="234">
        <f t="shared" si="39"/>
        <v>85000</v>
      </c>
      <c r="I68" s="235">
        <f t="shared" si="39"/>
        <v>3219082.5</v>
      </c>
    </row>
    <row r="69" spans="1:9" x14ac:dyDescent="0.25">
      <c r="A69" s="224"/>
      <c r="B69" s="214" t="s">
        <v>33</v>
      </c>
      <c r="C69" s="168">
        <v>57</v>
      </c>
      <c r="D69" s="233">
        <f t="shared" ref="D69:I69" si="40">D38</f>
        <v>4087000</v>
      </c>
      <c r="E69" s="233">
        <f t="shared" si="40"/>
        <v>340583.33333333331</v>
      </c>
      <c r="F69" s="233">
        <f t="shared" si="40"/>
        <v>1021750</v>
      </c>
      <c r="G69" s="233">
        <f t="shared" si="40"/>
        <v>1021750</v>
      </c>
      <c r="H69" s="234">
        <f t="shared" si="40"/>
        <v>0</v>
      </c>
      <c r="I69" s="235">
        <f t="shared" si="40"/>
        <v>1021750</v>
      </c>
    </row>
    <row r="70" spans="1:9" x14ac:dyDescent="0.25">
      <c r="A70" s="196"/>
      <c r="B70" s="214"/>
      <c r="C70" s="168">
        <v>58</v>
      </c>
      <c r="D70" s="233">
        <f t="shared" ref="D70:I70" si="41">D63</f>
        <v>86057330</v>
      </c>
      <c r="E70" s="233">
        <f t="shared" si="41"/>
        <v>7171444.166666666</v>
      </c>
      <c r="F70" s="233">
        <f t="shared" si="41"/>
        <v>21514332.5</v>
      </c>
      <c r="G70" s="233">
        <f t="shared" si="41"/>
        <v>21514332.5</v>
      </c>
      <c r="H70" s="234">
        <f t="shared" si="41"/>
        <v>3912500</v>
      </c>
      <c r="I70" s="235">
        <f t="shared" si="41"/>
        <v>17601832.5</v>
      </c>
    </row>
    <row r="71" spans="1:9" x14ac:dyDescent="0.25">
      <c r="A71" s="224"/>
      <c r="B71" s="173"/>
      <c r="C71" s="168">
        <v>59</v>
      </c>
      <c r="D71" s="233">
        <f t="shared" ref="D71:I71" si="42">D39</f>
        <v>4575000</v>
      </c>
      <c r="E71" s="233">
        <f t="shared" si="42"/>
        <v>381250</v>
      </c>
      <c r="F71" s="233">
        <f t="shared" si="42"/>
        <v>1143750</v>
      </c>
      <c r="G71" s="233">
        <f t="shared" si="42"/>
        <v>1143750</v>
      </c>
      <c r="H71" s="234">
        <f t="shared" si="42"/>
        <v>43740</v>
      </c>
      <c r="I71" s="235">
        <f t="shared" si="42"/>
        <v>1100010</v>
      </c>
    </row>
    <row r="72" spans="1:9" x14ac:dyDescent="0.25">
      <c r="A72" s="224"/>
      <c r="B72" s="173"/>
      <c r="C72" s="168">
        <v>71</v>
      </c>
      <c r="D72" s="233">
        <f t="shared" ref="D72:I72" si="43">D64</f>
        <v>180148760</v>
      </c>
      <c r="E72" s="233">
        <f t="shared" si="43"/>
        <v>15012396.666666668</v>
      </c>
      <c r="F72" s="233">
        <f t="shared" si="43"/>
        <v>45037190</v>
      </c>
      <c r="G72" s="233">
        <f t="shared" si="43"/>
        <v>45037190</v>
      </c>
      <c r="H72" s="234">
        <f t="shared" si="43"/>
        <v>13975077</v>
      </c>
      <c r="I72" s="235">
        <f t="shared" si="43"/>
        <v>31062113</v>
      </c>
    </row>
    <row r="73" spans="1:9" x14ac:dyDescent="0.25">
      <c r="A73" s="220"/>
      <c r="B73" s="236"/>
      <c r="C73" s="168">
        <v>85</v>
      </c>
      <c r="D73" s="233">
        <f t="shared" ref="D73:I73" si="44">D40</f>
        <v>-136150</v>
      </c>
      <c r="E73" s="233">
        <f t="shared" si="44"/>
        <v>-11345.833333333334</v>
      </c>
      <c r="F73" s="233">
        <f t="shared" si="44"/>
        <v>-34037.5</v>
      </c>
      <c r="G73" s="233">
        <f t="shared" si="44"/>
        <v>-34037.5</v>
      </c>
      <c r="H73" s="234">
        <f t="shared" si="44"/>
        <v>0</v>
      </c>
      <c r="I73" s="235">
        <f t="shared" si="44"/>
        <v>-34037.5</v>
      </c>
    </row>
    <row r="74" spans="1:9" x14ac:dyDescent="0.25">
      <c r="D74" s="34"/>
    </row>
    <row r="75" spans="1:9" x14ac:dyDescent="0.25">
      <c r="D75" s="34"/>
    </row>
    <row r="76" spans="1:9" x14ac:dyDescent="0.25">
      <c r="D76" s="34"/>
    </row>
    <row r="77" spans="1:9" x14ac:dyDescent="0.25">
      <c r="D77" s="34"/>
    </row>
    <row r="78" spans="1:9" x14ac:dyDescent="0.25">
      <c r="D78" s="34"/>
    </row>
  </sheetData>
  <mergeCells count="4">
    <mergeCell ref="A6:I6"/>
    <mergeCell ref="A7:I7"/>
    <mergeCell ref="A12:B12"/>
    <mergeCell ref="A41:B41"/>
  </mergeCells>
  <pageMargins left="0.70866141732283472" right="0.31496062992125984" top="0" bottom="0" header="0.31496062992125984" footer="0.31496062992125984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10" zoomScale="98" zoomScaleNormal="98" workbookViewId="0">
      <selection activeCell="H17" sqref="H17"/>
    </sheetView>
  </sheetViews>
  <sheetFormatPr defaultRowHeight="13.2" x14ac:dyDescent="0.25"/>
  <cols>
    <col min="1" max="1" width="5.109375" customWidth="1"/>
    <col min="2" max="2" width="24" customWidth="1"/>
    <col min="3" max="3" width="4.5546875" bestFit="1" customWidth="1"/>
    <col min="4" max="4" width="10.21875" bestFit="1" customWidth="1"/>
    <col min="5" max="5" width="9.21875" bestFit="1" customWidth="1"/>
    <col min="6" max="6" width="10.109375" customWidth="1"/>
    <col min="7" max="7" width="9.88671875" bestFit="1" customWidth="1"/>
    <col min="8" max="8" width="11.33203125" bestFit="1" customWidth="1"/>
    <col min="9" max="9" width="9" bestFit="1" customWidth="1"/>
    <col min="10" max="10" width="9.6640625" customWidth="1"/>
    <col min="11" max="15" width="8" bestFit="1" customWidth="1"/>
    <col min="16" max="16" width="8" customWidth="1"/>
    <col min="17" max="17" width="8" bestFit="1" customWidth="1"/>
  </cols>
  <sheetData>
    <row r="1" spans="1:17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</row>
    <row r="2" spans="1:17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</row>
    <row r="3" spans="1:17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  <c r="K3" s="151"/>
      <c r="L3" s="151"/>
    </row>
    <row r="4" spans="1:17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  <c r="K4" s="151"/>
      <c r="L4" s="151"/>
    </row>
    <row r="5" spans="1:17" x14ac:dyDescent="0.25">
      <c r="A5" s="149"/>
      <c r="B5" s="150"/>
      <c r="C5" s="150"/>
      <c r="D5" s="151"/>
      <c r="E5" s="151"/>
      <c r="F5" s="151"/>
      <c r="G5" s="151"/>
      <c r="H5" s="151"/>
      <c r="I5" s="151"/>
      <c r="J5" s="151"/>
      <c r="K5" s="151"/>
      <c r="L5" s="151"/>
    </row>
    <row r="6" spans="1:17" x14ac:dyDescent="0.25">
      <c r="A6" s="369" t="s">
        <v>75</v>
      </c>
      <c r="B6" s="369"/>
      <c r="C6" s="369"/>
      <c r="D6" s="369"/>
      <c r="E6" s="369"/>
      <c r="F6" s="369"/>
      <c r="G6" s="369"/>
      <c r="H6" s="369"/>
      <c r="I6" s="369"/>
      <c r="J6" s="369"/>
      <c r="K6" s="151"/>
      <c r="L6" s="151"/>
    </row>
    <row r="7" spans="1:17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370"/>
      <c r="J7" s="370"/>
      <c r="K7" s="151"/>
      <c r="L7" s="151"/>
    </row>
    <row r="8" spans="1:17" x14ac:dyDescent="0.25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151"/>
      <c r="L8" s="151"/>
    </row>
    <row r="9" spans="1:17" x14ac:dyDescent="0.25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151"/>
      <c r="L9" s="151"/>
    </row>
    <row r="10" spans="1:17" x14ac:dyDescent="0.25">
      <c r="A10" s="152"/>
      <c r="B10" s="153"/>
      <c r="C10" s="153"/>
      <c r="D10" s="154"/>
      <c r="E10" s="151"/>
      <c r="F10" s="151"/>
      <c r="G10" s="151"/>
      <c r="H10" s="151"/>
      <c r="I10" s="151"/>
      <c r="J10" s="254" t="s">
        <v>57</v>
      </c>
      <c r="K10" s="151"/>
    </row>
    <row r="11" spans="1:17" ht="36" x14ac:dyDescent="0.25">
      <c r="A11" s="142" t="s">
        <v>45</v>
      </c>
      <c r="B11" s="143" t="s">
        <v>3</v>
      </c>
      <c r="C11" s="144" t="s">
        <v>42</v>
      </c>
      <c r="D11" s="145" t="s">
        <v>41</v>
      </c>
      <c r="E11" s="93" t="s">
        <v>47</v>
      </c>
      <c r="F11" s="93" t="s">
        <v>78</v>
      </c>
      <c r="G11" s="93" t="s">
        <v>79</v>
      </c>
      <c r="H11" s="93" t="s">
        <v>51</v>
      </c>
      <c r="I11" s="108" t="s">
        <v>49</v>
      </c>
      <c r="J11" s="259" t="s">
        <v>76</v>
      </c>
      <c r="K11" s="260" t="s">
        <v>77</v>
      </c>
      <c r="L11" s="260" t="s">
        <v>82</v>
      </c>
      <c r="M11" s="260" t="s">
        <v>84</v>
      </c>
      <c r="N11" s="260" t="s">
        <v>83</v>
      </c>
      <c r="O11" s="260" t="s">
        <v>94</v>
      </c>
      <c r="P11" s="260" t="s">
        <v>85</v>
      </c>
      <c r="Q11" s="260" t="s">
        <v>93</v>
      </c>
    </row>
    <row r="12" spans="1:17" x14ac:dyDescent="0.25">
      <c r="A12" s="147">
        <v>0</v>
      </c>
      <c r="B12" s="147">
        <v>1</v>
      </c>
      <c r="C12" s="147">
        <v>2</v>
      </c>
      <c r="D12" s="148">
        <v>3</v>
      </c>
      <c r="E12" s="95">
        <v>4</v>
      </c>
      <c r="F12" s="95">
        <v>5</v>
      </c>
      <c r="G12" s="95">
        <v>6</v>
      </c>
      <c r="H12" s="95">
        <v>7</v>
      </c>
      <c r="I12" s="107">
        <v>8</v>
      </c>
      <c r="J12" s="263">
        <v>9</v>
      </c>
      <c r="K12" s="241"/>
      <c r="L12" s="241"/>
      <c r="M12" s="241"/>
      <c r="N12" s="241"/>
      <c r="O12" s="241"/>
      <c r="P12" s="241"/>
      <c r="Q12" s="140"/>
    </row>
    <row r="13" spans="1:17" x14ac:dyDescent="0.25">
      <c r="A13" s="374" t="s">
        <v>23</v>
      </c>
      <c r="B13" s="375"/>
      <c r="C13" s="158"/>
      <c r="D13" s="158"/>
      <c r="E13" s="158"/>
      <c r="F13" s="158"/>
      <c r="G13" s="158"/>
      <c r="H13" s="158"/>
      <c r="I13" s="158"/>
      <c r="J13" s="262"/>
      <c r="K13" s="140"/>
      <c r="L13" s="140"/>
      <c r="M13" s="140"/>
      <c r="N13" s="140"/>
      <c r="O13" s="140"/>
      <c r="P13" s="140"/>
      <c r="Q13" s="140"/>
    </row>
    <row r="14" spans="1:17" x14ac:dyDescent="0.25">
      <c r="A14" s="159">
        <v>1</v>
      </c>
      <c r="B14" s="160" t="s">
        <v>5</v>
      </c>
      <c r="C14" s="161"/>
      <c r="D14" s="162">
        <f t="shared" ref="D14:Q14" si="0">SUM(D15:D18)</f>
        <v>26939450</v>
      </c>
      <c r="E14" s="163">
        <f t="shared" si="0"/>
        <v>2244954.1666666665</v>
      </c>
      <c r="F14" s="163">
        <f>SUM(F15:F18)</f>
        <v>13469725</v>
      </c>
      <c r="G14" s="163">
        <f t="shared" si="0"/>
        <v>8979816.666666666</v>
      </c>
      <c r="H14" s="164">
        <f t="shared" si="0"/>
        <v>6762760</v>
      </c>
      <c r="I14" s="165">
        <f t="shared" si="0"/>
        <v>2217056.666666667</v>
      </c>
      <c r="J14" s="246">
        <f t="shared" si="0"/>
        <v>2604260</v>
      </c>
      <c r="K14" s="246">
        <f t="shared" si="0"/>
        <v>2254260</v>
      </c>
      <c r="L14" s="242">
        <f t="shared" si="0"/>
        <v>0</v>
      </c>
      <c r="M14" s="242">
        <f t="shared" si="0"/>
        <v>0</v>
      </c>
      <c r="N14" s="242">
        <f t="shared" si="0"/>
        <v>0</v>
      </c>
      <c r="O14" s="242">
        <f t="shared" si="0"/>
        <v>0</v>
      </c>
      <c r="P14" s="242">
        <f t="shared" si="0"/>
        <v>0</v>
      </c>
      <c r="Q14" s="242">
        <f t="shared" si="0"/>
        <v>350000</v>
      </c>
    </row>
    <row r="15" spans="1:17" x14ac:dyDescent="0.25">
      <c r="A15" s="166"/>
      <c r="B15" s="167" t="s">
        <v>1</v>
      </c>
      <c r="C15" s="168">
        <v>10</v>
      </c>
      <c r="D15" s="169">
        <v>23532000</v>
      </c>
      <c r="E15" s="170">
        <f>D15*1/12</f>
        <v>1961000</v>
      </c>
      <c r="F15" s="170">
        <f>E15*6</f>
        <v>11766000</v>
      </c>
      <c r="G15" s="170">
        <f>E15*4</f>
        <v>7844000</v>
      </c>
      <c r="H15" s="171">
        <v>5883000</v>
      </c>
      <c r="I15" s="172">
        <f>G15-H15</f>
        <v>1961000</v>
      </c>
      <c r="J15" s="247">
        <f>K15+L15+M15+N15+O15+P15+Q15</f>
        <v>1961000</v>
      </c>
      <c r="K15" s="247">
        <v>1961000</v>
      </c>
      <c r="L15" s="140"/>
      <c r="M15" s="140"/>
      <c r="N15" s="140"/>
      <c r="O15" s="140"/>
      <c r="P15" s="140"/>
      <c r="Q15" s="140"/>
    </row>
    <row r="16" spans="1:17" x14ac:dyDescent="0.25">
      <c r="A16" s="166"/>
      <c r="B16" s="173"/>
      <c r="C16" s="168">
        <v>20</v>
      </c>
      <c r="D16" s="169">
        <v>3344150</v>
      </c>
      <c r="E16" s="170">
        <f t="shared" ref="E16:E18" si="1">D16*1/12</f>
        <v>278679.16666666669</v>
      </c>
      <c r="F16" s="170">
        <f t="shared" ref="F16:F18" si="2">E16*6</f>
        <v>1672075</v>
      </c>
      <c r="G16" s="170">
        <f t="shared" ref="G16:G18" si="3">E16*4</f>
        <v>1114716.6666666667</v>
      </c>
      <c r="H16" s="171">
        <v>836020</v>
      </c>
      <c r="I16" s="172">
        <f t="shared" ref="I16:I18" si="4">G16-H16</f>
        <v>278696.66666666674</v>
      </c>
      <c r="J16" s="247">
        <f t="shared" ref="J16:J18" si="5">K16+L16+M16+N16+O16+P16+Q16</f>
        <v>628680</v>
      </c>
      <c r="K16" s="247">
        <v>278680</v>
      </c>
      <c r="L16" s="140"/>
      <c r="M16" s="140"/>
      <c r="N16" s="140"/>
      <c r="O16" s="140"/>
      <c r="P16" s="140"/>
      <c r="Q16" s="140">
        <v>350000</v>
      </c>
    </row>
    <row r="17" spans="1:17" x14ac:dyDescent="0.25">
      <c r="A17" s="166"/>
      <c r="B17" s="173"/>
      <c r="C17" s="174">
        <v>59</v>
      </c>
      <c r="D17" s="169">
        <v>175000</v>
      </c>
      <c r="E17" s="170">
        <f t="shared" si="1"/>
        <v>14583.333333333334</v>
      </c>
      <c r="F17" s="170">
        <f t="shared" si="2"/>
        <v>87500</v>
      </c>
      <c r="G17" s="170">
        <f t="shared" si="3"/>
        <v>58333.333333333336</v>
      </c>
      <c r="H17" s="171">
        <v>43740</v>
      </c>
      <c r="I17" s="172">
        <f t="shared" si="4"/>
        <v>14593.333333333336</v>
      </c>
      <c r="J17" s="247">
        <f t="shared" si="5"/>
        <v>14580</v>
      </c>
      <c r="K17" s="247">
        <v>14580</v>
      </c>
      <c r="L17" s="140"/>
      <c r="M17" s="140"/>
      <c r="N17" s="140"/>
      <c r="O17" s="140"/>
      <c r="P17" s="140"/>
      <c r="Q17" s="140"/>
    </row>
    <row r="18" spans="1:17" x14ac:dyDescent="0.25">
      <c r="A18" s="166"/>
      <c r="B18" s="173"/>
      <c r="C18" s="174">
        <v>85</v>
      </c>
      <c r="D18" s="169">
        <v>-111700</v>
      </c>
      <c r="E18" s="170">
        <f t="shared" si="1"/>
        <v>-9308.3333333333339</v>
      </c>
      <c r="F18" s="170">
        <f t="shared" si="2"/>
        <v>-55850</v>
      </c>
      <c r="G18" s="170">
        <f t="shared" si="3"/>
        <v>-37233.333333333336</v>
      </c>
      <c r="H18" s="171">
        <v>0</v>
      </c>
      <c r="I18" s="172">
        <f t="shared" si="4"/>
        <v>-37233.333333333336</v>
      </c>
      <c r="J18" s="247">
        <f t="shared" si="5"/>
        <v>0</v>
      </c>
      <c r="K18" s="140"/>
      <c r="L18" s="140"/>
      <c r="M18" s="140"/>
      <c r="N18" s="140"/>
      <c r="O18" s="140"/>
      <c r="P18" s="140"/>
      <c r="Q18" s="140"/>
    </row>
    <row r="19" spans="1:17" x14ac:dyDescent="0.25">
      <c r="A19" s="175">
        <v>2</v>
      </c>
      <c r="B19" s="176" t="s">
        <v>6</v>
      </c>
      <c r="C19" s="161"/>
      <c r="D19" s="177">
        <f>D20+D21+D22</f>
        <v>2286550</v>
      </c>
      <c r="E19" s="177">
        <f t="shared" ref="E19:Q19" si="6">E20+E21+E22</f>
        <v>190545.83333333334</v>
      </c>
      <c r="F19" s="177">
        <f t="shared" si="6"/>
        <v>1143275</v>
      </c>
      <c r="G19" s="177">
        <f t="shared" si="6"/>
        <v>762183.33333333337</v>
      </c>
      <c r="H19" s="164">
        <f t="shared" si="6"/>
        <v>270080</v>
      </c>
      <c r="I19" s="165">
        <f t="shared" si="6"/>
        <v>492103.33333333337</v>
      </c>
      <c r="J19" s="246">
        <f t="shared" si="6"/>
        <v>0</v>
      </c>
      <c r="K19" s="246">
        <f t="shared" si="6"/>
        <v>0</v>
      </c>
      <c r="L19" s="242">
        <f t="shared" si="6"/>
        <v>0</v>
      </c>
      <c r="M19" s="242">
        <f t="shared" si="6"/>
        <v>0</v>
      </c>
      <c r="N19" s="242">
        <f t="shared" si="6"/>
        <v>0</v>
      </c>
      <c r="O19" s="242">
        <f t="shared" si="6"/>
        <v>0</v>
      </c>
      <c r="P19" s="242">
        <f t="shared" si="6"/>
        <v>0</v>
      </c>
      <c r="Q19" s="242">
        <f t="shared" si="6"/>
        <v>0</v>
      </c>
    </row>
    <row r="20" spans="1:17" x14ac:dyDescent="0.25">
      <c r="A20" s="178"/>
      <c r="B20" s="179" t="s">
        <v>21</v>
      </c>
      <c r="C20" s="168">
        <v>20</v>
      </c>
      <c r="D20" s="169">
        <v>2041000</v>
      </c>
      <c r="E20" s="170">
        <f>D20*1/12</f>
        <v>170083.33333333334</v>
      </c>
      <c r="F20" s="170">
        <f>E20*6</f>
        <v>1020500</v>
      </c>
      <c r="G20" s="170">
        <f>E20*4</f>
        <v>680333.33333333337</v>
      </c>
      <c r="H20" s="171">
        <v>270080</v>
      </c>
      <c r="I20" s="172">
        <f>G20-H20</f>
        <v>410253.33333333337</v>
      </c>
      <c r="J20" s="247">
        <f>K20+L20+M20+N20+O20+P20+Q20</f>
        <v>0</v>
      </c>
      <c r="K20" s="247"/>
      <c r="L20" s="140"/>
      <c r="M20" s="140"/>
      <c r="N20" s="140"/>
      <c r="O20" s="140"/>
      <c r="P20" s="140"/>
      <c r="Q20" s="140"/>
    </row>
    <row r="21" spans="1:17" x14ac:dyDescent="0.25">
      <c r="A21" s="178"/>
      <c r="B21" s="179"/>
      <c r="C21" s="174">
        <v>55</v>
      </c>
      <c r="D21" s="169">
        <v>270000</v>
      </c>
      <c r="E21" s="170">
        <f t="shared" ref="E21:E22" si="7">D21*1/12</f>
        <v>22500</v>
      </c>
      <c r="F21" s="170">
        <f t="shared" ref="F21:F22" si="8">E21*6</f>
        <v>135000</v>
      </c>
      <c r="G21" s="170">
        <f t="shared" ref="G21:G22" si="9">E21*4</f>
        <v>90000</v>
      </c>
      <c r="H21" s="171"/>
      <c r="I21" s="172">
        <f t="shared" ref="I21:I22" si="10">G21-H21</f>
        <v>90000</v>
      </c>
      <c r="J21" s="247">
        <f t="shared" ref="J21:J22" si="11">K21+L21+M21+N21+O21+P21+Q21</f>
        <v>0</v>
      </c>
      <c r="K21" s="140"/>
      <c r="L21" s="140"/>
      <c r="M21" s="140"/>
      <c r="N21" s="140"/>
      <c r="O21" s="140"/>
      <c r="P21" s="140"/>
      <c r="Q21" s="140"/>
    </row>
    <row r="22" spans="1:17" x14ac:dyDescent="0.25">
      <c r="A22" s="180"/>
      <c r="B22" s="181"/>
      <c r="C22" s="174">
        <v>85</v>
      </c>
      <c r="D22" s="169">
        <v>-24450</v>
      </c>
      <c r="E22" s="170">
        <f t="shared" si="7"/>
        <v>-2037.5</v>
      </c>
      <c r="F22" s="170">
        <f t="shared" si="8"/>
        <v>-12225</v>
      </c>
      <c r="G22" s="170">
        <f t="shared" si="9"/>
        <v>-8150</v>
      </c>
      <c r="H22" s="171"/>
      <c r="I22" s="172">
        <f t="shared" si="10"/>
        <v>-8150</v>
      </c>
      <c r="J22" s="247">
        <f t="shared" si="11"/>
        <v>0</v>
      </c>
      <c r="K22" s="140"/>
      <c r="L22" s="140"/>
      <c r="M22" s="140"/>
      <c r="N22" s="140"/>
      <c r="O22" s="140"/>
      <c r="P22" s="140"/>
      <c r="Q22" s="140"/>
    </row>
    <row r="23" spans="1:17" x14ac:dyDescent="0.25">
      <c r="A23" s="179">
        <v>3</v>
      </c>
      <c r="B23" s="182" t="s">
        <v>7</v>
      </c>
      <c r="C23" s="183"/>
      <c r="D23" s="184">
        <f t="shared" ref="D23:Q23" si="12">SUM(D24:D24)</f>
        <v>330000</v>
      </c>
      <c r="E23" s="184">
        <f t="shared" si="12"/>
        <v>27500</v>
      </c>
      <c r="F23" s="184">
        <f t="shared" si="12"/>
        <v>165000</v>
      </c>
      <c r="G23" s="184">
        <f t="shared" si="12"/>
        <v>110000</v>
      </c>
      <c r="H23" s="185">
        <f t="shared" si="12"/>
        <v>82500</v>
      </c>
      <c r="I23" s="186">
        <f t="shared" si="12"/>
        <v>27500</v>
      </c>
      <c r="J23" s="248">
        <f t="shared" si="12"/>
        <v>27500</v>
      </c>
      <c r="K23" s="248">
        <f t="shared" si="12"/>
        <v>27500</v>
      </c>
      <c r="L23" s="243">
        <f t="shared" si="12"/>
        <v>0</v>
      </c>
      <c r="M23" s="243">
        <f t="shared" si="12"/>
        <v>0</v>
      </c>
      <c r="N23" s="243">
        <f t="shared" si="12"/>
        <v>0</v>
      </c>
      <c r="O23" s="243">
        <f t="shared" si="12"/>
        <v>0</v>
      </c>
      <c r="P23" s="243">
        <f t="shared" si="12"/>
        <v>0</v>
      </c>
      <c r="Q23" s="243">
        <f t="shared" si="12"/>
        <v>0</v>
      </c>
    </row>
    <row r="24" spans="1:17" x14ac:dyDescent="0.25">
      <c r="A24" s="187"/>
      <c r="B24" s="188" t="s">
        <v>14</v>
      </c>
      <c r="C24" s="189">
        <v>20</v>
      </c>
      <c r="D24" s="169">
        <v>330000</v>
      </c>
      <c r="E24" s="170">
        <f>D24*1/12</f>
        <v>27500</v>
      </c>
      <c r="F24" s="170">
        <f>E24*6</f>
        <v>165000</v>
      </c>
      <c r="G24" s="170">
        <f>E24*4</f>
        <v>110000</v>
      </c>
      <c r="H24" s="171">
        <v>82500</v>
      </c>
      <c r="I24" s="172">
        <f>G24-H24</f>
        <v>27500</v>
      </c>
      <c r="J24" s="247">
        <f>K24+L24+M24+N24+O24+P24+Q24</f>
        <v>27500</v>
      </c>
      <c r="K24" s="247">
        <v>27500</v>
      </c>
      <c r="L24" s="140"/>
      <c r="M24" s="140"/>
      <c r="N24" s="140"/>
      <c r="O24" s="140"/>
      <c r="P24" s="140"/>
      <c r="Q24" s="140"/>
    </row>
    <row r="25" spans="1:17" x14ac:dyDescent="0.25">
      <c r="A25" s="190">
        <v>4</v>
      </c>
      <c r="B25" s="191" t="s">
        <v>8</v>
      </c>
      <c r="C25" s="192"/>
      <c r="D25" s="184">
        <f t="shared" ref="D25:Q25" si="13">SUM(D26:D26)</f>
        <v>516000</v>
      </c>
      <c r="E25" s="184">
        <f t="shared" si="13"/>
        <v>43000</v>
      </c>
      <c r="F25" s="184">
        <f t="shared" si="13"/>
        <v>258000</v>
      </c>
      <c r="G25" s="184">
        <f t="shared" si="13"/>
        <v>172000</v>
      </c>
      <c r="H25" s="185">
        <f t="shared" si="13"/>
        <v>129000</v>
      </c>
      <c r="I25" s="186">
        <f t="shared" si="13"/>
        <v>43000</v>
      </c>
      <c r="J25" s="248">
        <f t="shared" si="13"/>
        <v>43000</v>
      </c>
      <c r="K25" s="248">
        <f t="shared" si="13"/>
        <v>43000</v>
      </c>
      <c r="L25" s="243">
        <f t="shared" si="13"/>
        <v>0</v>
      </c>
      <c r="M25" s="243">
        <f t="shared" si="13"/>
        <v>0</v>
      </c>
      <c r="N25" s="243">
        <f t="shared" si="13"/>
        <v>0</v>
      </c>
      <c r="O25" s="243">
        <f t="shared" si="13"/>
        <v>0</v>
      </c>
      <c r="P25" s="243">
        <f t="shared" si="13"/>
        <v>0</v>
      </c>
      <c r="Q25" s="243">
        <f t="shared" si="13"/>
        <v>0</v>
      </c>
    </row>
    <row r="26" spans="1:17" x14ac:dyDescent="0.25">
      <c r="A26" s="179"/>
      <c r="B26" s="179" t="s">
        <v>15</v>
      </c>
      <c r="C26" s="193">
        <v>20</v>
      </c>
      <c r="D26" s="169">
        <v>516000</v>
      </c>
      <c r="E26" s="170">
        <f>D26*1/12</f>
        <v>43000</v>
      </c>
      <c r="F26" s="170">
        <f>E26*6</f>
        <v>258000</v>
      </c>
      <c r="G26" s="170">
        <f>E26*4</f>
        <v>172000</v>
      </c>
      <c r="H26" s="171">
        <v>129000</v>
      </c>
      <c r="I26" s="172">
        <f>G26-H26</f>
        <v>43000</v>
      </c>
      <c r="J26" s="247">
        <f>K26+L26+M26+N26+O26+P26+Q26</f>
        <v>43000</v>
      </c>
      <c r="K26" s="247">
        <v>43000</v>
      </c>
      <c r="L26" s="140"/>
      <c r="M26" s="140"/>
      <c r="N26" s="140"/>
      <c r="O26" s="140"/>
      <c r="P26" s="140"/>
      <c r="Q26" s="140"/>
    </row>
    <row r="27" spans="1:17" x14ac:dyDescent="0.25">
      <c r="A27" s="194">
        <v>5</v>
      </c>
      <c r="B27" s="191" t="s">
        <v>27</v>
      </c>
      <c r="C27" s="195"/>
      <c r="D27" s="184">
        <f t="shared" ref="D27:Q28" si="14">D28</f>
        <v>4087000</v>
      </c>
      <c r="E27" s="184">
        <f t="shared" si="14"/>
        <v>340583.33333333331</v>
      </c>
      <c r="F27" s="184">
        <f t="shared" si="14"/>
        <v>2043500</v>
      </c>
      <c r="G27" s="184">
        <f t="shared" si="14"/>
        <v>1362333.3333333333</v>
      </c>
      <c r="H27" s="185">
        <f t="shared" si="14"/>
        <v>0</v>
      </c>
      <c r="I27" s="186">
        <f t="shared" si="14"/>
        <v>1362333.3333333333</v>
      </c>
      <c r="J27" s="248">
        <f t="shared" si="14"/>
        <v>1000000</v>
      </c>
      <c r="K27" s="248">
        <f t="shared" si="14"/>
        <v>0</v>
      </c>
      <c r="L27" s="243">
        <f t="shared" si="14"/>
        <v>0</v>
      </c>
      <c r="M27" s="243">
        <f t="shared" si="14"/>
        <v>0</v>
      </c>
      <c r="N27" s="243">
        <f t="shared" si="14"/>
        <v>1000000</v>
      </c>
      <c r="O27" s="243">
        <f t="shared" si="14"/>
        <v>0</v>
      </c>
      <c r="P27" s="243">
        <f t="shared" si="14"/>
        <v>0</v>
      </c>
      <c r="Q27" s="243">
        <f t="shared" si="14"/>
        <v>0</v>
      </c>
    </row>
    <row r="28" spans="1:17" x14ac:dyDescent="0.25">
      <c r="A28" s="196"/>
      <c r="B28" s="179" t="s">
        <v>28</v>
      </c>
      <c r="C28" s="197">
        <v>57</v>
      </c>
      <c r="D28" s="169">
        <f t="shared" si="14"/>
        <v>4087000</v>
      </c>
      <c r="E28" s="169">
        <f t="shared" si="14"/>
        <v>340583.33333333331</v>
      </c>
      <c r="F28" s="169">
        <f t="shared" si="14"/>
        <v>2043500</v>
      </c>
      <c r="G28" s="169">
        <f t="shared" si="14"/>
        <v>1362333.3333333333</v>
      </c>
      <c r="H28" s="171">
        <f t="shared" si="14"/>
        <v>0</v>
      </c>
      <c r="I28" s="172">
        <f>I29</f>
        <v>1362333.3333333333</v>
      </c>
      <c r="J28" s="247">
        <f t="shared" si="14"/>
        <v>1000000</v>
      </c>
      <c r="K28" s="247">
        <f t="shared" si="14"/>
        <v>0</v>
      </c>
      <c r="L28" s="140">
        <f t="shared" si="14"/>
        <v>0</v>
      </c>
      <c r="M28" s="140">
        <f t="shared" si="14"/>
        <v>0</v>
      </c>
      <c r="N28" s="140">
        <f t="shared" si="14"/>
        <v>1000000</v>
      </c>
      <c r="O28" s="140">
        <f t="shared" si="14"/>
        <v>0</v>
      </c>
      <c r="P28" s="140">
        <f t="shared" si="14"/>
        <v>0</v>
      </c>
      <c r="Q28" s="140">
        <f t="shared" si="14"/>
        <v>0</v>
      </c>
    </row>
    <row r="29" spans="1:17" x14ac:dyDescent="0.25">
      <c r="A29" s="198"/>
      <c r="B29" s="199" t="s">
        <v>37</v>
      </c>
      <c r="C29" s="200" t="s">
        <v>30</v>
      </c>
      <c r="D29" s="201">
        <v>4087000</v>
      </c>
      <c r="E29" s="170">
        <f>D29*1/12</f>
        <v>340583.33333333331</v>
      </c>
      <c r="F29" s="170">
        <f>E29*6</f>
        <v>2043500</v>
      </c>
      <c r="G29" s="170">
        <f>E29*4</f>
        <v>1362333.3333333333</v>
      </c>
      <c r="H29" s="171"/>
      <c r="I29" s="172">
        <f>G29-H29</f>
        <v>1362333.3333333333</v>
      </c>
      <c r="J29" s="247">
        <f>K29+L29+M29+N29+O29++P29+Q29</f>
        <v>1000000</v>
      </c>
      <c r="K29" s="140"/>
      <c r="L29" s="140"/>
      <c r="M29" s="140"/>
      <c r="N29" s="140">
        <v>1000000</v>
      </c>
      <c r="O29" s="140"/>
      <c r="P29" s="140"/>
      <c r="Q29" s="140"/>
    </row>
    <row r="30" spans="1:17" x14ac:dyDescent="0.25">
      <c r="A30" s="190">
        <v>6</v>
      </c>
      <c r="B30" s="191" t="s">
        <v>12</v>
      </c>
      <c r="C30" s="183"/>
      <c r="D30" s="184">
        <f t="shared" ref="D30:Q30" si="15">SUM(D31:D31)</f>
        <v>161000</v>
      </c>
      <c r="E30" s="184">
        <f t="shared" si="15"/>
        <v>13416.666666666666</v>
      </c>
      <c r="F30" s="184">
        <f t="shared" si="15"/>
        <v>80500</v>
      </c>
      <c r="G30" s="184">
        <f t="shared" si="15"/>
        <v>53666.666666666664</v>
      </c>
      <c r="H30" s="185">
        <f t="shared" si="15"/>
        <v>0</v>
      </c>
      <c r="I30" s="186">
        <f t="shared" si="15"/>
        <v>53666.666666666664</v>
      </c>
      <c r="J30" s="248">
        <f t="shared" si="15"/>
        <v>0</v>
      </c>
      <c r="K30" s="248">
        <f t="shared" si="15"/>
        <v>0</v>
      </c>
      <c r="L30" s="243">
        <f t="shared" si="15"/>
        <v>0</v>
      </c>
      <c r="M30" s="243">
        <f t="shared" si="15"/>
        <v>0</v>
      </c>
      <c r="N30" s="243">
        <f t="shared" si="15"/>
        <v>0</v>
      </c>
      <c r="O30" s="243">
        <f t="shared" si="15"/>
        <v>0</v>
      </c>
      <c r="P30" s="243">
        <f t="shared" si="15"/>
        <v>0</v>
      </c>
      <c r="Q30" s="243">
        <f t="shared" si="15"/>
        <v>0</v>
      </c>
    </row>
    <row r="31" spans="1:17" x14ac:dyDescent="0.25">
      <c r="A31" s="202"/>
      <c r="B31" s="203" t="s">
        <v>40</v>
      </c>
      <c r="C31" s="189">
        <v>20</v>
      </c>
      <c r="D31" s="169">
        <v>161000</v>
      </c>
      <c r="E31" s="170">
        <f>D31*1/12</f>
        <v>13416.666666666666</v>
      </c>
      <c r="F31" s="170">
        <f>E31*6</f>
        <v>80500</v>
      </c>
      <c r="G31" s="170">
        <f>E31*4</f>
        <v>53666.666666666664</v>
      </c>
      <c r="H31" s="171"/>
      <c r="I31" s="172">
        <f>G31-H31</f>
        <v>53666.666666666664</v>
      </c>
      <c r="J31" s="247">
        <f>K31+L31+M31+N31+O31++P31+Q31</f>
        <v>0</v>
      </c>
      <c r="K31" s="140"/>
      <c r="L31" s="140"/>
      <c r="M31" s="140"/>
      <c r="N31" s="140"/>
      <c r="O31" s="140"/>
      <c r="P31" s="140"/>
      <c r="Q31" s="140"/>
    </row>
    <row r="32" spans="1:17" x14ac:dyDescent="0.25">
      <c r="A32" s="196">
        <v>7</v>
      </c>
      <c r="B32" s="182" t="s">
        <v>10</v>
      </c>
      <c r="C32" s="204"/>
      <c r="D32" s="205">
        <f t="shared" ref="D32:Q32" si="16">SUM(D33:D34)</f>
        <v>4416000</v>
      </c>
      <c r="E32" s="205">
        <f t="shared" si="16"/>
        <v>368000</v>
      </c>
      <c r="F32" s="205">
        <f t="shared" si="16"/>
        <v>2208000</v>
      </c>
      <c r="G32" s="205">
        <f t="shared" si="16"/>
        <v>1472000</v>
      </c>
      <c r="H32" s="206">
        <f t="shared" si="16"/>
        <v>0</v>
      </c>
      <c r="I32" s="207">
        <f t="shared" si="16"/>
        <v>1472000</v>
      </c>
      <c r="J32" s="248">
        <f t="shared" si="16"/>
        <v>0</v>
      </c>
      <c r="K32" s="248">
        <f t="shared" si="16"/>
        <v>0</v>
      </c>
      <c r="L32" s="243">
        <f t="shared" si="16"/>
        <v>0</v>
      </c>
      <c r="M32" s="243">
        <f t="shared" si="16"/>
        <v>0</v>
      </c>
      <c r="N32" s="243">
        <f t="shared" si="16"/>
        <v>0</v>
      </c>
      <c r="O32" s="243">
        <f t="shared" si="16"/>
        <v>0</v>
      </c>
      <c r="P32" s="243">
        <f t="shared" si="16"/>
        <v>0</v>
      </c>
      <c r="Q32" s="243">
        <f t="shared" si="16"/>
        <v>0</v>
      </c>
    </row>
    <row r="33" spans="1:17" x14ac:dyDescent="0.25">
      <c r="A33" s="196"/>
      <c r="B33" s="188" t="s">
        <v>19</v>
      </c>
      <c r="C33" s="208">
        <v>20</v>
      </c>
      <c r="D33" s="169">
        <v>16000</v>
      </c>
      <c r="E33" s="170">
        <f>D33*1/12</f>
        <v>1333.3333333333333</v>
      </c>
      <c r="F33" s="170">
        <f>E33*6</f>
        <v>8000</v>
      </c>
      <c r="G33" s="170">
        <f>E33*4</f>
        <v>5333.333333333333</v>
      </c>
      <c r="H33" s="171"/>
      <c r="I33" s="172">
        <f>G33-H33</f>
        <v>5333.333333333333</v>
      </c>
      <c r="J33" s="247">
        <f>K33+L33+M33+N33+O33+P33+Q33</f>
        <v>0</v>
      </c>
      <c r="K33" s="140"/>
      <c r="L33" s="140"/>
      <c r="M33" s="140"/>
      <c r="N33" s="140"/>
      <c r="O33" s="140"/>
      <c r="P33" s="140"/>
      <c r="Q33" s="140"/>
    </row>
    <row r="34" spans="1:17" x14ac:dyDescent="0.25">
      <c r="A34" s="196"/>
      <c r="B34" s="179" t="s">
        <v>17</v>
      </c>
      <c r="C34" s="208">
        <v>59</v>
      </c>
      <c r="D34" s="169">
        <v>4400000</v>
      </c>
      <c r="E34" s="170">
        <f>D34*1/12</f>
        <v>366666.66666666669</v>
      </c>
      <c r="F34" s="170">
        <f>E34*6</f>
        <v>2200000</v>
      </c>
      <c r="G34" s="170">
        <f>E34*4</f>
        <v>1466666.6666666667</v>
      </c>
      <c r="H34" s="171"/>
      <c r="I34" s="172">
        <f>G34-H34</f>
        <v>1466666.6666666667</v>
      </c>
      <c r="J34" s="247">
        <f>K34+L34+M34+N34+O34+P34+Q34</f>
        <v>0</v>
      </c>
      <c r="K34" s="140"/>
      <c r="L34" s="140"/>
      <c r="M34" s="140"/>
      <c r="N34" s="140"/>
      <c r="O34" s="140"/>
      <c r="P34" s="140"/>
      <c r="Q34" s="140"/>
    </row>
    <row r="35" spans="1:17" x14ac:dyDescent="0.25">
      <c r="A35" s="194"/>
      <c r="B35" s="209"/>
      <c r="C35" s="210"/>
      <c r="D35" s="211">
        <f t="shared" ref="D35:L35" si="17">SUM(D36:D40)</f>
        <v>38872150</v>
      </c>
      <c r="E35" s="211">
        <f t="shared" si="17"/>
        <v>3239345.8333333335</v>
      </c>
      <c r="F35" s="211">
        <f t="shared" si="17"/>
        <v>19436075</v>
      </c>
      <c r="G35" s="211">
        <f t="shared" si="17"/>
        <v>12957383.333333334</v>
      </c>
      <c r="H35" s="212">
        <f t="shared" si="17"/>
        <v>7244340</v>
      </c>
      <c r="I35" s="213">
        <f t="shared" si="17"/>
        <v>5713043.333333333</v>
      </c>
      <c r="J35" s="249">
        <f t="shared" si="17"/>
        <v>3674760</v>
      </c>
      <c r="K35" s="249">
        <f t="shared" si="17"/>
        <v>2324760</v>
      </c>
      <c r="L35" s="244">
        <f t="shared" si="17"/>
        <v>0</v>
      </c>
      <c r="M35" s="244">
        <f t="shared" ref="M35:Q35" si="18">SUM(M36:M40)</f>
        <v>0</v>
      </c>
      <c r="N35" s="244">
        <f t="shared" si="18"/>
        <v>1000000</v>
      </c>
      <c r="O35" s="244">
        <f t="shared" si="18"/>
        <v>0</v>
      </c>
      <c r="P35" s="244">
        <f t="shared" ref="P35" si="19">SUM(P36:P40)</f>
        <v>0</v>
      </c>
      <c r="Q35" s="244">
        <f t="shared" si="18"/>
        <v>350000</v>
      </c>
    </row>
    <row r="36" spans="1:17" x14ac:dyDescent="0.25">
      <c r="A36" s="196"/>
      <c r="B36" s="214"/>
      <c r="C36" s="215">
        <v>10</v>
      </c>
      <c r="D36" s="211">
        <f t="shared" ref="D36:Q36" si="20">D15</f>
        <v>23532000</v>
      </c>
      <c r="E36" s="211">
        <f t="shared" si="20"/>
        <v>1961000</v>
      </c>
      <c r="F36" s="211">
        <f t="shared" si="20"/>
        <v>11766000</v>
      </c>
      <c r="G36" s="211">
        <f t="shared" si="20"/>
        <v>7844000</v>
      </c>
      <c r="H36" s="212">
        <f t="shared" si="20"/>
        <v>5883000</v>
      </c>
      <c r="I36" s="213">
        <f t="shared" si="20"/>
        <v>1961000</v>
      </c>
      <c r="J36" s="249">
        <f t="shared" si="20"/>
        <v>1961000</v>
      </c>
      <c r="K36" s="249">
        <f t="shared" si="20"/>
        <v>1961000</v>
      </c>
      <c r="L36" s="244">
        <f t="shared" si="20"/>
        <v>0</v>
      </c>
      <c r="M36" s="244">
        <f t="shared" si="20"/>
        <v>0</v>
      </c>
      <c r="N36" s="244">
        <f t="shared" si="20"/>
        <v>0</v>
      </c>
      <c r="O36" s="244">
        <f t="shared" si="20"/>
        <v>0</v>
      </c>
      <c r="P36" s="244">
        <f t="shared" ref="P36" si="21">P15</f>
        <v>0</v>
      </c>
      <c r="Q36" s="244">
        <f t="shared" si="20"/>
        <v>0</v>
      </c>
    </row>
    <row r="37" spans="1:17" x14ac:dyDescent="0.25">
      <c r="A37" s="196"/>
      <c r="B37" s="214" t="s">
        <v>24</v>
      </c>
      <c r="C37" s="215">
        <v>20</v>
      </c>
      <c r="D37" s="211">
        <f t="shared" ref="D37:Q37" si="22">D16+D20+D24+D26+D31+D33</f>
        <v>6408150</v>
      </c>
      <c r="E37" s="211">
        <f t="shared" si="22"/>
        <v>534012.5</v>
      </c>
      <c r="F37" s="211">
        <f t="shared" si="22"/>
        <v>3204075</v>
      </c>
      <c r="G37" s="211">
        <f t="shared" si="22"/>
        <v>2136050</v>
      </c>
      <c r="H37" s="212">
        <f t="shared" si="22"/>
        <v>1317600</v>
      </c>
      <c r="I37" s="213">
        <f t="shared" si="22"/>
        <v>818450.00000000012</v>
      </c>
      <c r="J37" s="249">
        <f t="shared" si="22"/>
        <v>699180</v>
      </c>
      <c r="K37" s="249">
        <f t="shared" si="22"/>
        <v>349180</v>
      </c>
      <c r="L37" s="244">
        <f t="shared" si="22"/>
        <v>0</v>
      </c>
      <c r="M37" s="244">
        <f t="shared" si="22"/>
        <v>0</v>
      </c>
      <c r="N37" s="244">
        <f t="shared" si="22"/>
        <v>0</v>
      </c>
      <c r="O37" s="244">
        <f t="shared" si="22"/>
        <v>0</v>
      </c>
      <c r="P37" s="244">
        <f t="shared" ref="P37" si="23">P16+P20+P24+P26+P31+P33</f>
        <v>0</v>
      </c>
      <c r="Q37" s="244">
        <f t="shared" si="22"/>
        <v>350000</v>
      </c>
    </row>
    <row r="38" spans="1:17" x14ac:dyDescent="0.25">
      <c r="A38" s="196"/>
      <c r="B38" s="214" t="s">
        <v>39</v>
      </c>
      <c r="C38" s="215">
        <v>55</v>
      </c>
      <c r="D38" s="211">
        <f t="shared" ref="D38:Q38" si="24">D21</f>
        <v>270000</v>
      </c>
      <c r="E38" s="211">
        <f t="shared" si="24"/>
        <v>22500</v>
      </c>
      <c r="F38" s="211">
        <f t="shared" si="24"/>
        <v>135000</v>
      </c>
      <c r="G38" s="211">
        <f t="shared" si="24"/>
        <v>90000</v>
      </c>
      <c r="H38" s="212">
        <f t="shared" si="24"/>
        <v>0</v>
      </c>
      <c r="I38" s="213">
        <f t="shared" si="24"/>
        <v>90000</v>
      </c>
      <c r="J38" s="249">
        <f t="shared" si="24"/>
        <v>0</v>
      </c>
      <c r="K38" s="249">
        <f t="shared" si="24"/>
        <v>0</v>
      </c>
      <c r="L38" s="244">
        <f t="shared" si="24"/>
        <v>0</v>
      </c>
      <c r="M38" s="244">
        <f t="shared" si="24"/>
        <v>0</v>
      </c>
      <c r="N38" s="244">
        <f t="shared" si="24"/>
        <v>0</v>
      </c>
      <c r="O38" s="244">
        <f t="shared" si="24"/>
        <v>0</v>
      </c>
      <c r="P38" s="244">
        <f t="shared" ref="P38" si="25">P21</f>
        <v>0</v>
      </c>
      <c r="Q38" s="244">
        <f t="shared" si="24"/>
        <v>0</v>
      </c>
    </row>
    <row r="39" spans="1:17" x14ac:dyDescent="0.25">
      <c r="A39" s="196"/>
      <c r="B39" s="214" t="s">
        <v>38</v>
      </c>
      <c r="C39" s="215">
        <v>57</v>
      </c>
      <c r="D39" s="211">
        <f t="shared" ref="D39:Q39" si="26">D28</f>
        <v>4087000</v>
      </c>
      <c r="E39" s="211">
        <f t="shared" si="26"/>
        <v>340583.33333333331</v>
      </c>
      <c r="F39" s="211">
        <f t="shared" si="26"/>
        <v>2043500</v>
      </c>
      <c r="G39" s="211">
        <f t="shared" si="26"/>
        <v>1362333.3333333333</v>
      </c>
      <c r="H39" s="212">
        <f t="shared" si="26"/>
        <v>0</v>
      </c>
      <c r="I39" s="213">
        <f t="shared" si="26"/>
        <v>1362333.3333333333</v>
      </c>
      <c r="J39" s="249">
        <f t="shared" si="26"/>
        <v>1000000</v>
      </c>
      <c r="K39" s="249">
        <f t="shared" si="26"/>
        <v>0</v>
      </c>
      <c r="L39" s="244">
        <f t="shared" si="26"/>
        <v>0</v>
      </c>
      <c r="M39" s="244">
        <f t="shared" si="26"/>
        <v>0</v>
      </c>
      <c r="N39" s="244">
        <f t="shared" si="26"/>
        <v>1000000</v>
      </c>
      <c r="O39" s="244">
        <f t="shared" si="26"/>
        <v>0</v>
      </c>
      <c r="P39" s="244">
        <f t="shared" ref="P39" si="27">P28</f>
        <v>0</v>
      </c>
      <c r="Q39" s="244">
        <f t="shared" si="26"/>
        <v>0</v>
      </c>
    </row>
    <row r="40" spans="1:17" x14ac:dyDescent="0.25">
      <c r="A40" s="196"/>
      <c r="B40" s="214"/>
      <c r="C40" s="215">
        <v>59</v>
      </c>
      <c r="D40" s="211">
        <f t="shared" ref="D40:Q40" si="28">D17+D34</f>
        <v>4575000</v>
      </c>
      <c r="E40" s="211">
        <f t="shared" si="28"/>
        <v>381250</v>
      </c>
      <c r="F40" s="211">
        <f t="shared" si="28"/>
        <v>2287500</v>
      </c>
      <c r="G40" s="211">
        <f t="shared" si="28"/>
        <v>1525000</v>
      </c>
      <c r="H40" s="212">
        <f t="shared" si="28"/>
        <v>43740</v>
      </c>
      <c r="I40" s="213">
        <f t="shared" si="28"/>
        <v>1481260</v>
      </c>
      <c r="J40" s="249">
        <f t="shared" si="28"/>
        <v>14580</v>
      </c>
      <c r="K40" s="249">
        <f t="shared" si="28"/>
        <v>14580</v>
      </c>
      <c r="L40" s="244">
        <f t="shared" si="28"/>
        <v>0</v>
      </c>
      <c r="M40" s="244">
        <f t="shared" si="28"/>
        <v>0</v>
      </c>
      <c r="N40" s="244">
        <f t="shared" si="28"/>
        <v>0</v>
      </c>
      <c r="O40" s="244">
        <f t="shared" si="28"/>
        <v>0</v>
      </c>
      <c r="P40" s="244">
        <f t="shared" ref="P40" si="29">P17+P34</f>
        <v>0</v>
      </c>
      <c r="Q40" s="244">
        <f t="shared" si="28"/>
        <v>0</v>
      </c>
    </row>
    <row r="41" spans="1:17" x14ac:dyDescent="0.25">
      <c r="A41" s="198"/>
      <c r="B41" s="216"/>
      <c r="C41" s="215">
        <v>85</v>
      </c>
      <c r="D41" s="211">
        <f>D18+D22</f>
        <v>-136150</v>
      </c>
      <c r="E41" s="211">
        <f t="shared" ref="E41:Q41" si="30">E18+E22</f>
        <v>-11345.833333333334</v>
      </c>
      <c r="F41" s="211">
        <f t="shared" si="30"/>
        <v>-68075</v>
      </c>
      <c r="G41" s="211">
        <f t="shared" si="30"/>
        <v>-45383.333333333336</v>
      </c>
      <c r="H41" s="212">
        <f t="shared" si="30"/>
        <v>0</v>
      </c>
      <c r="I41" s="213">
        <f t="shared" si="30"/>
        <v>-45383.333333333336</v>
      </c>
      <c r="J41" s="249">
        <f t="shared" si="30"/>
        <v>0</v>
      </c>
      <c r="K41" s="249">
        <f t="shared" si="30"/>
        <v>0</v>
      </c>
      <c r="L41" s="244">
        <f t="shared" si="30"/>
        <v>0</v>
      </c>
      <c r="M41" s="244">
        <f t="shared" si="30"/>
        <v>0</v>
      </c>
      <c r="N41" s="244">
        <f t="shared" si="30"/>
        <v>0</v>
      </c>
      <c r="O41" s="244">
        <f t="shared" si="30"/>
        <v>0</v>
      </c>
      <c r="P41" s="244">
        <f t="shared" ref="P41" si="31">P18+P22</f>
        <v>0</v>
      </c>
      <c r="Q41" s="244">
        <f t="shared" si="30"/>
        <v>0</v>
      </c>
    </row>
    <row r="42" spans="1:17" x14ac:dyDescent="0.25">
      <c r="A42" s="376" t="s">
        <v>22</v>
      </c>
      <c r="B42" s="376"/>
      <c r="C42" s="217"/>
      <c r="D42" s="217"/>
      <c r="E42" s="217"/>
      <c r="F42" s="217"/>
      <c r="G42" s="217"/>
      <c r="H42" s="217"/>
      <c r="I42" s="217"/>
      <c r="J42" s="250"/>
      <c r="K42" s="140"/>
      <c r="L42" s="140"/>
      <c r="M42" s="140"/>
      <c r="N42" s="140"/>
      <c r="O42" s="140"/>
      <c r="P42" s="140"/>
      <c r="Q42" s="140"/>
    </row>
    <row r="43" spans="1:17" x14ac:dyDescent="0.25">
      <c r="A43" s="194">
        <v>1</v>
      </c>
      <c r="B43" s="218" t="s">
        <v>5</v>
      </c>
      <c r="C43" s="219"/>
      <c r="D43" s="177">
        <f t="shared" ref="D43:Q43" si="32">D44</f>
        <v>10642200</v>
      </c>
      <c r="E43" s="177">
        <f t="shared" si="32"/>
        <v>886850</v>
      </c>
      <c r="F43" s="177">
        <f t="shared" si="32"/>
        <v>5321100</v>
      </c>
      <c r="G43" s="177">
        <f t="shared" si="32"/>
        <v>3547400</v>
      </c>
      <c r="H43" s="164">
        <f t="shared" si="32"/>
        <v>303000</v>
      </c>
      <c r="I43" s="165">
        <f t="shared" si="32"/>
        <v>3244400</v>
      </c>
      <c r="J43" s="246">
        <f t="shared" si="32"/>
        <v>13100</v>
      </c>
      <c r="K43" s="246">
        <f t="shared" si="32"/>
        <v>13100</v>
      </c>
      <c r="L43" s="242">
        <f t="shared" si="32"/>
        <v>0</v>
      </c>
      <c r="M43" s="242">
        <f t="shared" si="32"/>
        <v>0</v>
      </c>
      <c r="N43" s="242">
        <f t="shared" si="32"/>
        <v>0</v>
      </c>
      <c r="O43" s="242">
        <f t="shared" si="32"/>
        <v>0</v>
      </c>
      <c r="P43" s="242">
        <f t="shared" si="32"/>
        <v>0</v>
      </c>
      <c r="Q43" s="242">
        <f t="shared" si="32"/>
        <v>0</v>
      </c>
    </row>
    <row r="44" spans="1:17" x14ac:dyDescent="0.25">
      <c r="A44" s="220"/>
      <c r="B44" s="221" t="s">
        <v>1</v>
      </c>
      <c r="C44" s="222">
        <v>71</v>
      </c>
      <c r="D44" s="169">
        <v>10642200</v>
      </c>
      <c r="E44" s="170">
        <f>D44*1/12</f>
        <v>886850</v>
      </c>
      <c r="F44" s="170">
        <f>E44*6</f>
        <v>5321100</v>
      </c>
      <c r="G44" s="170">
        <f>E44*4</f>
        <v>3547400</v>
      </c>
      <c r="H44" s="171">
        <v>303000</v>
      </c>
      <c r="I44" s="172">
        <f>G44-H44</f>
        <v>3244400</v>
      </c>
      <c r="J44" s="247">
        <f>K44+L44+M44+N44+O44++P44+Q44</f>
        <v>13100</v>
      </c>
      <c r="K44" s="247">
        <v>13100</v>
      </c>
      <c r="L44" s="140"/>
      <c r="M44" s="140"/>
      <c r="N44" s="140"/>
      <c r="O44" s="140"/>
      <c r="P44" s="140"/>
      <c r="Q44" s="140"/>
    </row>
    <row r="45" spans="1:17" x14ac:dyDescent="0.25">
      <c r="A45" s="223">
        <v>2</v>
      </c>
      <c r="B45" s="218" t="s">
        <v>6</v>
      </c>
      <c r="C45" s="219"/>
      <c r="D45" s="177">
        <f t="shared" ref="D45:Q45" si="33">D46+D47</f>
        <v>28601330</v>
      </c>
      <c r="E45" s="177">
        <f t="shared" si="33"/>
        <v>2383444.1666666665</v>
      </c>
      <c r="F45" s="177">
        <f t="shared" si="33"/>
        <v>14300665</v>
      </c>
      <c r="G45" s="177">
        <f t="shared" si="33"/>
        <v>9533776.666666666</v>
      </c>
      <c r="H45" s="164">
        <f t="shared" si="33"/>
        <v>873000</v>
      </c>
      <c r="I45" s="165">
        <f t="shared" si="33"/>
        <v>8660776.666666666</v>
      </c>
      <c r="J45" s="246">
        <f t="shared" si="33"/>
        <v>4421290</v>
      </c>
      <c r="K45" s="246">
        <f t="shared" si="33"/>
        <v>0</v>
      </c>
      <c r="L45" s="242">
        <f t="shared" si="33"/>
        <v>1100000</v>
      </c>
      <c r="M45" s="242">
        <f t="shared" si="33"/>
        <v>0</v>
      </c>
      <c r="N45" s="242">
        <f t="shared" si="33"/>
        <v>0</v>
      </c>
      <c r="O45" s="242">
        <f t="shared" si="33"/>
        <v>3321290</v>
      </c>
      <c r="P45" s="242">
        <f t="shared" si="33"/>
        <v>0</v>
      </c>
      <c r="Q45" s="242">
        <f t="shared" si="33"/>
        <v>0</v>
      </c>
    </row>
    <row r="46" spans="1:17" x14ac:dyDescent="0.25">
      <c r="A46" s="224"/>
      <c r="B46" s="179" t="s">
        <v>20</v>
      </c>
      <c r="C46" s="225">
        <v>55</v>
      </c>
      <c r="D46" s="169">
        <v>12946330</v>
      </c>
      <c r="E46" s="170">
        <f>D46*1/12</f>
        <v>1078860.8333333333</v>
      </c>
      <c r="F46" s="170">
        <f>E46*6</f>
        <v>6473165</v>
      </c>
      <c r="G46" s="170">
        <f>E46*4</f>
        <v>4315443.333333333</v>
      </c>
      <c r="H46" s="171">
        <v>85000</v>
      </c>
      <c r="I46" s="172">
        <f>G46-H46</f>
        <v>4230443.333333333</v>
      </c>
      <c r="J46" s="247">
        <f>K46+L46+M46+N46+O46+P46+Q46</f>
        <v>0</v>
      </c>
      <c r="K46" s="239"/>
      <c r="L46" s="239"/>
      <c r="M46" s="140"/>
      <c r="N46" s="140"/>
      <c r="O46" s="140"/>
      <c r="P46" s="140"/>
      <c r="Q46" s="140"/>
    </row>
    <row r="47" spans="1:17" x14ac:dyDescent="0.25">
      <c r="A47" s="220"/>
      <c r="B47" s="203" t="s">
        <v>13</v>
      </c>
      <c r="C47" s="225">
        <v>58</v>
      </c>
      <c r="D47" s="169">
        <v>15655000</v>
      </c>
      <c r="E47" s="170">
        <f>D47*1/12</f>
        <v>1304583.3333333333</v>
      </c>
      <c r="F47" s="170">
        <f>E47*6</f>
        <v>7827500</v>
      </c>
      <c r="G47" s="170">
        <f>E47*4</f>
        <v>5218333.333333333</v>
      </c>
      <c r="H47" s="171">
        <v>788000</v>
      </c>
      <c r="I47" s="172">
        <f>G47-H47</f>
        <v>4430333.333333333</v>
      </c>
      <c r="J47" s="247">
        <f>K47+L47+M47+N47+O47+P47+Q47</f>
        <v>4421290</v>
      </c>
      <c r="K47" s="247"/>
      <c r="L47" s="140">
        <v>1100000</v>
      </c>
      <c r="M47" s="140"/>
      <c r="N47" s="140"/>
      <c r="O47" s="140">
        <v>3321290</v>
      </c>
      <c r="P47" s="140"/>
      <c r="Q47" s="140"/>
    </row>
    <row r="48" spans="1:17" x14ac:dyDescent="0.25">
      <c r="A48" s="179">
        <v>3</v>
      </c>
      <c r="B48" s="182" t="s">
        <v>7</v>
      </c>
      <c r="C48" s="183"/>
      <c r="D48" s="205">
        <f t="shared" ref="D48:Q50" si="34">D49</f>
        <v>38500</v>
      </c>
      <c r="E48" s="205">
        <f t="shared" si="34"/>
        <v>3208.3333333333335</v>
      </c>
      <c r="F48" s="205">
        <f t="shared" si="34"/>
        <v>19250</v>
      </c>
      <c r="G48" s="205">
        <f t="shared" si="34"/>
        <v>12833.333333333334</v>
      </c>
      <c r="H48" s="206">
        <f t="shared" si="34"/>
        <v>0</v>
      </c>
      <c r="I48" s="186">
        <f t="shared" si="34"/>
        <v>12833.333333333334</v>
      </c>
      <c r="J48" s="248">
        <f t="shared" si="34"/>
        <v>0</v>
      </c>
      <c r="K48" s="248">
        <f t="shared" si="34"/>
        <v>0</v>
      </c>
      <c r="L48" s="243">
        <f t="shared" si="34"/>
        <v>0</v>
      </c>
      <c r="M48" s="243">
        <f t="shared" si="34"/>
        <v>0</v>
      </c>
      <c r="N48" s="243">
        <f t="shared" si="34"/>
        <v>0</v>
      </c>
      <c r="O48" s="243">
        <f t="shared" si="34"/>
        <v>0</v>
      </c>
      <c r="P48" s="243">
        <f t="shared" si="34"/>
        <v>0</v>
      </c>
      <c r="Q48" s="243">
        <f t="shared" si="34"/>
        <v>0</v>
      </c>
    </row>
    <row r="49" spans="1:17" x14ac:dyDescent="0.25">
      <c r="A49" s="226"/>
      <c r="B49" s="203" t="s">
        <v>14</v>
      </c>
      <c r="C49" s="189">
        <v>71</v>
      </c>
      <c r="D49" s="169">
        <v>38500</v>
      </c>
      <c r="E49" s="170">
        <f>D49*1/12</f>
        <v>3208.3333333333335</v>
      </c>
      <c r="F49" s="170">
        <f>E49*6</f>
        <v>19250</v>
      </c>
      <c r="G49" s="170">
        <f>E49*4</f>
        <v>12833.333333333334</v>
      </c>
      <c r="H49" s="171"/>
      <c r="I49" s="172">
        <f>G49-H49</f>
        <v>12833.333333333334</v>
      </c>
      <c r="J49" s="247">
        <f>K49+L49+M49+N49+O49+P49+Q49</f>
        <v>0</v>
      </c>
      <c r="K49" s="140"/>
      <c r="L49" s="140"/>
      <c r="M49" s="140"/>
      <c r="N49" s="140"/>
      <c r="O49" s="140"/>
      <c r="P49" s="140"/>
      <c r="Q49" s="140"/>
    </row>
    <row r="50" spans="1:17" x14ac:dyDescent="0.25">
      <c r="A50" s="190">
        <v>4</v>
      </c>
      <c r="B50" s="191" t="s">
        <v>8</v>
      </c>
      <c r="C50" s="227"/>
      <c r="D50" s="184">
        <f t="shared" si="34"/>
        <v>331000</v>
      </c>
      <c r="E50" s="184">
        <f t="shared" si="34"/>
        <v>27583.333333333332</v>
      </c>
      <c r="F50" s="184">
        <f t="shared" si="34"/>
        <v>165500</v>
      </c>
      <c r="G50" s="184">
        <f t="shared" si="34"/>
        <v>110333.33333333333</v>
      </c>
      <c r="H50" s="185">
        <f t="shared" si="34"/>
        <v>45750</v>
      </c>
      <c r="I50" s="186">
        <f t="shared" si="34"/>
        <v>64583.333333333328</v>
      </c>
      <c r="J50" s="248">
        <f t="shared" si="34"/>
        <v>0</v>
      </c>
      <c r="K50" s="248">
        <f t="shared" si="34"/>
        <v>0</v>
      </c>
      <c r="L50" s="243">
        <f t="shared" si="34"/>
        <v>0</v>
      </c>
      <c r="M50" s="243">
        <f t="shared" si="34"/>
        <v>0</v>
      </c>
      <c r="N50" s="243">
        <f t="shared" si="34"/>
        <v>0</v>
      </c>
      <c r="O50" s="243">
        <f t="shared" si="34"/>
        <v>0</v>
      </c>
      <c r="P50" s="243">
        <f t="shared" si="34"/>
        <v>0</v>
      </c>
      <c r="Q50" s="243">
        <f t="shared" si="34"/>
        <v>0</v>
      </c>
    </row>
    <row r="51" spans="1:17" x14ac:dyDescent="0.25">
      <c r="A51" s="226"/>
      <c r="B51" s="181" t="s">
        <v>15</v>
      </c>
      <c r="C51" s="189">
        <v>71</v>
      </c>
      <c r="D51" s="169">
        <v>331000</v>
      </c>
      <c r="E51" s="170">
        <f>D51*1/12</f>
        <v>27583.333333333332</v>
      </c>
      <c r="F51" s="170">
        <f>E51*6</f>
        <v>165500</v>
      </c>
      <c r="G51" s="170">
        <f>E51*4</f>
        <v>110333.33333333333</v>
      </c>
      <c r="H51" s="171">
        <v>45750</v>
      </c>
      <c r="I51" s="172">
        <f>G51-H51</f>
        <v>64583.333333333328</v>
      </c>
      <c r="J51" s="247">
        <f>K51+L51+M51+N51+O51+P51+Q51</f>
        <v>0</v>
      </c>
      <c r="K51" s="140"/>
      <c r="L51" s="140"/>
      <c r="M51" s="140"/>
      <c r="N51" s="140"/>
      <c r="O51" s="140"/>
      <c r="P51" s="140"/>
      <c r="Q51" s="140"/>
    </row>
    <row r="52" spans="1:17" x14ac:dyDescent="0.25">
      <c r="A52" s="194">
        <v>5</v>
      </c>
      <c r="B52" s="191" t="s">
        <v>11</v>
      </c>
      <c r="C52" s="195"/>
      <c r="D52" s="184">
        <f t="shared" ref="D52:Q52" si="35">D53</f>
        <v>473000</v>
      </c>
      <c r="E52" s="184">
        <f t="shared" si="35"/>
        <v>39416.666666666664</v>
      </c>
      <c r="F52" s="184">
        <f t="shared" si="35"/>
        <v>236500</v>
      </c>
      <c r="G52" s="184">
        <f t="shared" si="35"/>
        <v>157666.66666666666</v>
      </c>
      <c r="H52" s="185">
        <f t="shared" si="35"/>
        <v>0</v>
      </c>
      <c r="I52" s="186">
        <f t="shared" si="35"/>
        <v>157666.66666666666</v>
      </c>
      <c r="J52" s="248">
        <f t="shared" si="35"/>
        <v>0</v>
      </c>
      <c r="K52" s="248">
        <f t="shared" si="35"/>
        <v>0</v>
      </c>
      <c r="L52" s="243">
        <f t="shared" si="35"/>
        <v>0</v>
      </c>
      <c r="M52" s="243">
        <f t="shared" si="35"/>
        <v>0</v>
      </c>
      <c r="N52" s="243">
        <f t="shared" si="35"/>
        <v>0</v>
      </c>
      <c r="O52" s="243">
        <f t="shared" si="35"/>
        <v>0</v>
      </c>
      <c r="P52" s="243">
        <f t="shared" si="35"/>
        <v>0</v>
      </c>
      <c r="Q52" s="243">
        <f t="shared" si="35"/>
        <v>0</v>
      </c>
    </row>
    <row r="53" spans="1:17" x14ac:dyDescent="0.25">
      <c r="A53" s="220"/>
      <c r="B53" s="181" t="s">
        <v>29</v>
      </c>
      <c r="C53" s="189">
        <v>71</v>
      </c>
      <c r="D53" s="169">
        <v>473000</v>
      </c>
      <c r="E53" s="170">
        <f>D53*1/12</f>
        <v>39416.666666666664</v>
      </c>
      <c r="F53" s="170">
        <f>E53*6</f>
        <v>236500</v>
      </c>
      <c r="G53" s="170">
        <f>E53*4</f>
        <v>157666.66666666666</v>
      </c>
      <c r="H53" s="171"/>
      <c r="I53" s="172">
        <f>G53-H53</f>
        <v>157666.66666666666</v>
      </c>
      <c r="J53" s="247">
        <f>K53+L53+M53+N53+O53+P53+Q53</f>
        <v>0</v>
      </c>
      <c r="K53" s="140"/>
      <c r="L53" s="140"/>
      <c r="M53" s="140"/>
      <c r="N53" s="140"/>
      <c r="O53" s="140"/>
      <c r="P53" s="140"/>
      <c r="Q53" s="140"/>
    </row>
    <row r="54" spans="1:17" x14ac:dyDescent="0.25">
      <c r="A54" s="179">
        <v>6</v>
      </c>
      <c r="B54" s="182" t="s">
        <v>9</v>
      </c>
      <c r="C54" s="228"/>
      <c r="D54" s="184">
        <f t="shared" ref="D54:Q54" si="36">D55</f>
        <v>280260</v>
      </c>
      <c r="E54" s="184">
        <f t="shared" si="36"/>
        <v>23355</v>
      </c>
      <c r="F54" s="184">
        <f t="shared" si="36"/>
        <v>140130</v>
      </c>
      <c r="G54" s="184">
        <f t="shared" si="36"/>
        <v>93420</v>
      </c>
      <c r="H54" s="185">
        <f t="shared" si="36"/>
        <v>0</v>
      </c>
      <c r="I54" s="186">
        <f t="shared" si="36"/>
        <v>93420</v>
      </c>
      <c r="J54" s="248">
        <f t="shared" si="36"/>
        <v>0</v>
      </c>
      <c r="K54" s="248">
        <f t="shared" si="36"/>
        <v>0</v>
      </c>
      <c r="L54" s="243">
        <f t="shared" si="36"/>
        <v>0</v>
      </c>
      <c r="M54" s="243">
        <f t="shared" si="36"/>
        <v>0</v>
      </c>
      <c r="N54" s="243">
        <f t="shared" si="36"/>
        <v>0</v>
      </c>
      <c r="O54" s="243">
        <f t="shared" si="36"/>
        <v>0</v>
      </c>
      <c r="P54" s="243">
        <f t="shared" si="36"/>
        <v>0</v>
      </c>
      <c r="Q54" s="243">
        <f t="shared" si="36"/>
        <v>0</v>
      </c>
    </row>
    <row r="55" spans="1:17" x14ac:dyDescent="0.25">
      <c r="A55" s="181"/>
      <c r="B55" s="181" t="s">
        <v>18</v>
      </c>
      <c r="C55" s="208">
        <v>71</v>
      </c>
      <c r="D55" s="169">
        <v>280260</v>
      </c>
      <c r="E55" s="170">
        <f>D55*1/12</f>
        <v>23355</v>
      </c>
      <c r="F55" s="170">
        <f>E55*6</f>
        <v>140130</v>
      </c>
      <c r="G55" s="170">
        <f>E55*4</f>
        <v>93420</v>
      </c>
      <c r="H55" s="171"/>
      <c r="I55" s="172">
        <f>G55-H55</f>
        <v>93420</v>
      </c>
      <c r="J55" s="247">
        <f>K55+L55+M55+N55+O55+P55+Q55</f>
        <v>0</v>
      </c>
      <c r="K55" s="140"/>
      <c r="L55" s="140"/>
      <c r="M55" s="140"/>
      <c r="N55" s="140"/>
      <c r="O55" s="140"/>
      <c r="P55" s="140"/>
      <c r="Q55" s="140"/>
    </row>
    <row r="56" spans="1:17" x14ac:dyDescent="0.25">
      <c r="A56" s="194">
        <v>7</v>
      </c>
      <c r="B56" s="191" t="s">
        <v>12</v>
      </c>
      <c r="C56" s="228"/>
      <c r="D56" s="184">
        <f>D57+D58</f>
        <v>190000</v>
      </c>
      <c r="E56" s="184">
        <f t="shared" ref="E56:Q56" si="37">E57+E58</f>
        <v>15833.333333333334</v>
      </c>
      <c r="F56" s="184">
        <f t="shared" si="37"/>
        <v>95000</v>
      </c>
      <c r="G56" s="184">
        <f t="shared" si="37"/>
        <v>63333.333333333336</v>
      </c>
      <c r="H56" s="185">
        <f t="shared" si="37"/>
        <v>59500</v>
      </c>
      <c r="I56" s="186">
        <f t="shared" si="37"/>
        <v>3833.3333333333358</v>
      </c>
      <c r="J56" s="248">
        <f t="shared" si="37"/>
        <v>0</v>
      </c>
      <c r="K56" s="248">
        <f t="shared" si="37"/>
        <v>0</v>
      </c>
      <c r="L56" s="243">
        <f t="shared" si="37"/>
        <v>0</v>
      </c>
      <c r="M56" s="243">
        <f t="shared" si="37"/>
        <v>0</v>
      </c>
      <c r="N56" s="243">
        <f t="shared" si="37"/>
        <v>0</v>
      </c>
      <c r="O56" s="243">
        <f t="shared" si="37"/>
        <v>0</v>
      </c>
      <c r="P56" s="243">
        <f t="shared" si="37"/>
        <v>0</v>
      </c>
      <c r="Q56" s="243">
        <f t="shared" si="37"/>
        <v>0</v>
      </c>
    </row>
    <row r="57" spans="1:17" x14ac:dyDescent="0.25">
      <c r="A57" s="196"/>
      <c r="B57" s="188"/>
      <c r="C57" s="229">
        <v>58</v>
      </c>
      <c r="D57" s="230">
        <v>127330</v>
      </c>
      <c r="E57" s="170">
        <f>D57*1/12</f>
        <v>10610.833333333334</v>
      </c>
      <c r="F57" s="170">
        <f>E57*6</f>
        <v>63665</v>
      </c>
      <c r="G57" s="170">
        <f>E57*4</f>
        <v>42443.333333333336</v>
      </c>
      <c r="H57" s="171">
        <v>59500</v>
      </c>
      <c r="I57" s="172">
        <f>G57-H57</f>
        <v>-17056.666666666664</v>
      </c>
      <c r="J57" s="247">
        <f>K57+L57+M57+N57+O57+P57+Q57</f>
        <v>0</v>
      </c>
      <c r="K57" s="140"/>
      <c r="L57" s="239"/>
      <c r="M57" s="140"/>
      <c r="N57" s="140"/>
      <c r="O57" s="140"/>
      <c r="P57" s="140"/>
      <c r="Q57" s="140"/>
    </row>
    <row r="58" spans="1:17" x14ac:dyDescent="0.25">
      <c r="A58" s="198"/>
      <c r="B58" s="203" t="s">
        <v>16</v>
      </c>
      <c r="C58" s="229">
        <v>71</v>
      </c>
      <c r="D58" s="230">
        <v>62670</v>
      </c>
      <c r="E58" s="170">
        <f>D58*1/12</f>
        <v>5222.5</v>
      </c>
      <c r="F58" s="170">
        <f>E58*6</f>
        <v>31335</v>
      </c>
      <c r="G58" s="170">
        <f>E58*4</f>
        <v>20890</v>
      </c>
      <c r="H58" s="171"/>
      <c r="I58" s="172">
        <f>G58-H58</f>
        <v>20890</v>
      </c>
      <c r="J58" s="247">
        <f>K58+L58+M58+N58+O58+P58+Q58</f>
        <v>0</v>
      </c>
      <c r="K58" s="140"/>
      <c r="L58" s="140"/>
      <c r="M58" s="140"/>
      <c r="N58" s="140"/>
      <c r="O58" s="140"/>
      <c r="P58" s="140"/>
      <c r="Q58" s="140"/>
    </row>
    <row r="59" spans="1:17" x14ac:dyDescent="0.25">
      <c r="A59" s="179">
        <v>8</v>
      </c>
      <c r="B59" s="182" t="s">
        <v>35</v>
      </c>
      <c r="C59" s="228"/>
      <c r="D59" s="184">
        <f t="shared" ref="D59:L59" si="38">D60+D61</f>
        <v>238596130</v>
      </c>
      <c r="E59" s="184">
        <f t="shared" si="38"/>
        <v>19883010.833333336</v>
      </c>
      <c r="F59" s="184">
        <f t="shared" si="38"/>
        <v>119298065</v>
      </c>
      <c r="G59" s="184">
        <f t="shared" si="38"/>
        <v>79532043.333333343</v>
      </c>
      <c r="H59" s="185">
        <f t="shared" si="38"/>
        <v>16691327</v>
      </c>
      <c r="I59" s="186">
        <f t="shared" si="38"/>
        <v>62840716.333333336</v>
      </c>
      <c r="J59" s="248">
        <f t="shared" si="38"/>
        <v>12800616</v>
      </c>
      <c r="K59" s="248">
        <f t="shared" si="38"/>
        <v>0</v>
      </c>
      <c r="L59" s="243">
        <f t="shared" si="38"/>
        <v>0</v>
      </c>
      <c r="M59" s="243">
        <f>M60+M61</f>
        <v>6517000</v>
      </c>
      <c r="N59" s="243">
        <f>N60+N61</f>
        <v>632538</v>
      </c>
      <c r="O59" s="243">
        <f>O60+O61</f>
        <v>0</v>
      </c>
      <c r="P59" s="243">
        <f>P60+P61</f>
        <v>1922982</v>
      </c>
      <c r="Q59" s="243">
        <f>Q60+Q61</f>
        <v>3728096</v>
      </c>
    </row>
    <row r="60" spans="1:17" x14ac:dyDescent="0.25">
      <c r="A60" s="179"/>
      <c r="B60" s="179" t="s">
        <v>36</v>
      </c>
      <c r="C60" s="208">
        <v>58</v>
      </c>
      <c r="D60" s="169">
        <v>70275000</v>
      </c>
      <c r="E60" s="170">
        <f>D60*1/12</f>
        <v>5856250</v>
      </c>
      <c r="F60" s="170">
        <f>E60*6</f>
        <v>35137500</v>
      </c>
      <c r="G60" s="170">
        <f>E60*4</f>
        <v>23425000</v>
      </c>
      <c r="H60" s="171">
        <v>3065000</v>
      </c>
      <c r="I60" s="172">
        <f>G60-H60</f>
        <v>20360000</v>
      </c>
      <c r="J60" s="247">
        <f>K60+L60+M60+N60+O60+P60+Q60</f>
        <v>12168078</v>
      </c>
      <c r="K60" s="140"/>
      <c r="L60" s="140"/>
      <c r="M60" s="140">
        <v>6517000</v>
      </c>
      <c r="N60" s="140"/>
      <c r="O60" s="140"/>
      <c r="P60" s="140">
        <v>1922982</v>
      </c>
      <c r="Q60" s="140">
        <v>3728096</v>
      </c>
    </row>
    <row r="61" spans="1:17" x14ac:dyDescent="0.25">
      <c r="A61" s="196"/>
      <c r="B61" s="179"/>
      <c r="C61" s="208">
        <v>71</v>
      </c>
      <c r="D61" s="169">
        <v>168321130</v>
      </c>
      <c r="E61" s="170">
        <f>D61*1/12</f>
        <v>14026760.833333334</v>
      </c>
      <c r="F61" s="170">
        <f>E61*6</f>
        <v>84160565</v>
      </c>
      <c r="G61" s="170">
        <f>E61*4</f>
        <v>56107043.333333336</v>
      </c>
      <c r="H61" s="171">
        <v>13626327</v>
      </c>
      <c r="I61" s="172">
        <f>G61-H61</f>
        <v>42480716.333333336</v>
      </c>
      <c r="J61" s="247">
        <f>K61+L61+M61+N61+O61+Q61</f>
        <v>632538</v>
      </c>
      <c r="K61" s="247"/>
      <c r="L61" s="140"/>
      <c r="M61" s="140"/>
      <c r="N61" s="140">
        <v>632538</v>
      </c>
      <c r="O61" s="140"/>
      <c r="P61" s="140"/>
      <c r="Q61" s="140"/>
    </row>
    <row r="62" spans="1:17" x14ac:dyDescent="0.25">
      <c r="A62" s="194"/>
      <c r="B62" s="209" t="s">
        <v>24</v>
      </c>
      <c r="C62" s="210"/>
      <c r="D62" s="211">
        <f t="shared" ref="D62:H62" si="39">SUM(D63:D65)</f>
        <v>279152420</v>
      </c>
      <c r="E62" s="211">
        <f t="shared" si="39"/>
        <v>23262701.666666668</v>
      </c>
      <c r="F62" s="211">
        <f t="shared" ref="F62:G62" si="40">SUM(F63:F65)</f>
        <v>139576210</v>
      </c>
      <c r="G62" s="211">
        <f t="shared" si="40"/>
        <v>93050806.666666672</v>
      </c>
      <c r="H62" s="212">
        <f t="shared" si="39"/>
        <v>17972577</v>
      </c>
      <c r="I62" s="213">
        <f t="shared" ref="I62:Q62" si="41">SUM(I63:I65)</f>
        <v>75078229.666666672</v>
      </c>
      <c r="J62" s="249">
        <f t="shared" si="41"/>
        <v>17235006</v>
      </c>
      <c r="K62" s="249">
        <f t="shared" si="41"/>
        <v>13100</v>
      </c>
      <c r="L62" s="244">
        <f t="shared" si="41"/>
        <v>1100000</v>
      </c>
      <c r="M62" s="244">
        <f t="shared" si="41"/>
        <v>6517000</v>
      </c>
      <c r="N62" s="244">
        <f t="shared" si="41"/>
        <v>632538</v>
      </c>
      <c r="O62" s="244">
        <f t="shared" si="41"/>
        <v>3321290</v>
      </c>
      <c r="P62" s="244">
        <f t="shared" ref="P62" si="42">SUM(P63:P65)</f>
        <v>1922982</v>
      </c>
      <c r="Q62" s="244">
        <f t="shared" si="41"/>
        <v>3728096</v>
      </c>
    </row>
    <row r="63" spans="1:17" x14ac:dyDescent="0.25">
      <c r="A63" s="196"/>
      <c r="B63" s="214" t="s">
        <v>25</v>
      </c>
      <c r="C63" s="215">
        <v>55</v>
      </c>
      <c r="D63" s="211">
        <f t="shared" ref="D63:Q63" si="43">D46</f>
        <v>12946330</v>
      </c>
      <c r="E63" s="211">
        <f t="shared" si="43"/>
        <v>1078860.8333333333</v>
      </c>
      <c r="F63" s="211">
        <f t="shared" si="43"/>
        <v>6473165</v>
      </c>
      <c r="G63" s="211">
        <f t="shared" si="43"/>
        <v>4315443.333333333</v>
      </c>
      <c r="H63" s="212">
        <f t="shared" si="43"/>
        <v>85000</v>
      </c>
      <c r="I63" s="213">
        <f t="shared" si="43"/>
        <v>4230443.333333333</v>
      </c>
      <c r="J63" s="249">
        <f t="shared" si="43"/>
        <v>0</v>
      </c>
      <c r="K63" s="249">
        <f t="shared" si="43"/>
        <v>0</v>
      </c>
      <c r="L63" s="244">
        <f t="shared" si="43"/>
        <v>0</v>
      </c>
      <c r="M63" s="244">
        <f t="shared" si="43"/>
        <v>0</v>
      </c>
      <c r="N63" s="244">
        <f t="shared" si="43"/>
        <v>0</v>
      </c>
      <c r="O63" s="244">
        <f t="shared" si="43"/>
        <v>0</v>
      </c>
      <c r="P63" s="244">
        <f t="shared" ref="P63" si="44">P46</f>
        <v>0</v>
      </c>
      <c r="Q63" s="244">
        <f t="shared" si="43"/>
        <v>0</v>
      </c>
    </row>
    <row r="64" spans="1:17" x14ac:dyDescent="0.25">
      <c r="A64" s="196"/>
      <c r="B64" s="214" t="s">
        <v>26</v>
      </c>
      <c r="C64" s="216">
        <v>58</v>
      </c>
      <c r="D64" s="231">
        <f t="shared" ref="D64:Q64" si="45">D47+D60+D57</f>
        <v>86057330</v>
      </c>
      <c r="E64" s="231">
        <f t="shared" si="45"/>
        <v>7171444.166666666</v>
      </c>
      <c r="F64" s="231">
        <f t="shared" si="45"/>
        <v>43028665</v>
      </c>
      <c r="G64" s="231">
        <f t="shared" si="45"/>
        <v>28685776.666666664</v>
      </c>
      <c r="H64" s="232">
        <f t="shared" si="45"/>
        <v>3912500</v>
      </c>
      <c r="I64" s="213">
        <f t="shared" si="45"/>
        <v>24773276.666666664</v>
      </c>
      <c r="J64" s="249">
        <f t="shared" si="45"/>
        <v>16589368</v>
      </c>
      <c r="K64" s="249">
        <f t="shared" si="45"/>
        <v>0</v>
      </c>
      <c r="L64" s="244">
        <f t="shared" si="45"/>
        <v>1100000</v>
      </c>
      <c r="M64" s="244">
        <f t="shared" si="45"/>
        <v>6517000</v>
      </c>
      <c r="N64" s="244">
        <f t="shared" si="45"/>
        <v>0</v>
      </c>
      <c r="O64" s="244">
        <f t="shared" si="45"/>
        <v>3321290</v>
      </c>
      <c r="P64" s="244">
        <f t="shared" ref="P64" si="46">P47+P60+P57</f>
        <v>1922982</v>
      </c>
      <c r="Q64" s="244">
        <f t="shared" si="45"/>
        <v>3728096</v>
      </c>
    </row>
    <row r="65" spans="1:17" x14ac:dyDescent="0.25">
      <c r="A65" s="224"/>
      <c r="B65" s="173"/>
      <c r="C65" s="216">
        <v>71</v>
      </c>
      <c r="D65" s="231">
        <f t="shared" ref="D65:Q65" si="47">D44+D49+D51+D53+D55+D58+D61</f>
        <v>180148760</v>
      </c>
      <c r="E65" s="231">
        <f t="shared" si="47"/>
        <v>15012396.666666668</v>
      </c>
      <c r="F65" s="231">
        <f t="shared" si="47"/>
        <v>90074380</v>
      </c>
      <c r="G65" s="231">
        <f t="shared" si="47"/>
        <v>60049586.666666672</v>
      </c>
      <c r="H65" s="232">
        <f t="shared" si="47"/>
        <v>13975077</v>
      </c>
      <c r="I65" s="213">
        <f t="shared" si="47"/>
        <v>46074509.666666672</v>
      </c>
      <c r="J65" s="249">
        <f t="shared" si="47"/>
        <v>645638</v>
      </c>
      <c r="K65" s="249">
        <f t="shared" si="47"/>
        <v>13100</v>
      </c>
      <c r="L65" s="244">
        <f t="shared" si="47"/>
        <v>0</v>
      </c>
      <c r="M65" s="244">
        <f t="shared" si="47"/>
        <v>0</v>
      </c>
      <c r="N65" s="244">
        <f t="shared" si="47"/>
        <v>632538</v>
      </c>
      <c r="O65" s="244">
        <f t="shared" si="47"/>
        <v>0</v>
      </c>
      <c r="P65" s="244">
        <f t="shared" ref="P65" si="48">P44+P49+P51+P53+P55+P58+P61</f>
        <v>0</v>
      </c>
      <c r="Q65" s="244">
        <f t="shared" si="47"/>
        <v>0</v>
      </c>
    </row>
    <row r="66" spans="1:17" x14ac:dyDescent="0.25">
      <c r="A66" s="194"/>
      <c r="B66" s="209"/>
      <c r="C66" s="210"/>
      <c r="D66" s="233">
        <f t="shared" ref="D66:H66" si="49">SUM(D67:D74)</f>
        <v>317888420</v>
      </c>
      <c r="E66" s="233">
        <f t="shared" si="49"/>
        <v>26490701.666666668</v>
      </c>
      <c r="F66" s="233">
        <f t="shared" ref="F66:G66" si="50">SUM(F67:F74)</f>
        <v>158944210</v>
      </c>
      <c r="G66" s="233">
        <f t="shared" si="50"/>
        <v>105962806.66666667</v>
      </c>
      <c r="H66" s="234">
        <f t="shared" si="49"/>
        <v>25216917</v>
      </c>
      <c r="I66" s="235">
        <f t="shared" ref="I66:Q66" si="51">SUM(I67:I74)</f>
        <v>80745889.666666672</v>
      </c>
      <c r="J66" s="251">
        <f t="shared" si="51"/>
        <v>20909766</v>
      </c>
      <c r="K66" s="251">
        <f t="shared" si="51"/>
        <v>2337860</v>
      </c>
      <c r="L66" s="245">
        <f t="shared" si="51"/>
        <v>1100000</v>
      </c>
      <c r="M66" s="245">
        <f t="shared" si="51"/>
        <v>6517000</v>
      </c>
      <c r="N66" s="245">
        <f t="shared" si="51"/>
        <v>1632538</v>
      </c>
      <c r="O66" s="245">
        <f t="shared" si="51"/>
        <v>3321290</v>
      </c>
      <c r="P66" s="245">
        <f t="shared" ref="P66" si="52">SUM(P67:P74)</f>
        <v>1922982</v>
      </c>
      <c r="Q66" s="245">
        <f t="shared" si="51"/>
        <v>4078096</v>
      </c>
    </row>
    <row r="67" spans="1:17" x14ac:dyDescent="0.25">
      <c r="A67" s="196"/>
      <c r="B67" s="214" t="s">
        <v>24</v>
      </c>
      <c r="C67" s="168">
        <v>10</v>
      </c>
      <c r="D67" s="233">
        <f t="shared" ref="D67:Q68" si="53">D36</f>
        <v>23532000</v>
      </c>
      <c r="E67" s="233">
        <f t="shared" si="53"/>
        <v>1961000</v>
      </c>
      <c r="F67" s="233">
        <f t="shared" si="53"/>
        <v>11766000</v>
      </c>
      <c r="G67" s="233">
        <f t="shared" si="53"/>
        <v>7844000</v>
      </c>
      <c r="H67" s="234">
        <f t="shared" si="53"/>
        <v>5883000</v>
      </c>
      <c r="I67" s="235">
        <f t="shared" si="53"/>
        <v>1961000</v>
      </c>
      <c r="J67" s="251">
        <f t="shared" si="53"/>
        <v>1961000</v>
      </c>
      <c r="K67" s="251">
        <f t="shared" si="53"/>
        <v>1961000</v>
      </c>
      <c r="L67" s="245">
        <f t="shared" si="53"/>
        <v>0</v>
      </c>
      <c r="M67" s="245">
        <f t="shared" si="53"/>
        <v>0</v>
      </c>
      <c r="N67" s="245">
        <f t="shared" si="53"/>
        <v>0</v>
      </c>
      <c r="O67" s="245">
        <f t="shared" si="53"/>
        <v>0</v>
      </c>
      <c r="P67" s="245">
        <f t="shared" ref="P67" si="54">P36</f>
        <v>0</v>
      </c>
      <c r="Q67" s="245">
        <f t="shared" si="53"/>
        <v>0</v>
      </c>
    </row>
    <row r="68" spans="1:17" x14ac:dyDescent="0.25">
      <c r="A68" s="196"/>
      <c r="B68" s="214" t="s">
        <v>31</v>
      </c>
      <c r="C68" s="168">
        <v>20</v>
      </c>
      <c r="D68" s="233">
        <f t="shared" si="53"/>
        <v>6408150</v>
      </c>
      <c r="E68" s="233">
        <f t="shared" si="53"/>
        <v>534012.5</v>
      </c>
      <c r="F68" s="233">
        <f t="shared" si="53"/>
        <v>3204075</v>
      </c>
      <c r="G68" s="233">
        <f t="shared" si="53"/>
        <v>2136050</v>
      </c>
      <c r="H68" s="234">
        <f t="shared" si="53"/>
        <v>1317600</v>
      </c>
      <c r="I68" s="235">
        <f t="shared" si="53"/>
        <v>818450.00000000012</v>
      </c>
      <c r="J68" s="251">
        <f t="shared" si="53"/>
        <v>699180</v>
      </c>
      <c r="K68" s="251">
        <f t="shared" si="53"/>
        <v>349180</v>
      </c>
      <c r="L68" s="245">
        <f t="shared" si="53"/>
        <v>0</v>
      </c>
      <c r="M68" s="245">
        <f t="shared" si="53"/>
        <v>0</v>
      </c>
      <c r="N68" s="245">
        <f t="shared" si="53"/>
        <v>0</v>
      </c>
      <c r="O68" s="245">
        <f t="shared" si="53"/>
        <v>0</v>
      </c>
      <c r="P68" s="245">
        <f t="shared" ref="P68" si="55">P37</f>
        <v>0</v>
      </c>
      <c r="Q68" s="245">
        <f t="shared" si="53"/>
        <v>350000</v>
      </c>
    </row>
    <row r="69" spans="1:17" x14ac:dyDescent="0.25">
      <c r="A69" s="224"/>
      <c r="B69" s="214" t="s">
        <v>32</v>
      </c>
      <c r="C69" s="168">
        <v>55</v>
      </c>
      <c r="D69" s="233">
        <f t="shared" ref="D69:Q69" si="56">D38+D63</f>
        <v>13216330</v>
      </c>
      <c r="E69" s="233">
        <f t="shared" si="56"/>
        <v>1101360.8333333333</v>
      </c>
      <c r="F69" s="233">
        <f t="shared" si="56"/>
        <v>6608165</v>
      </c>
      <c r="G69" s="233">
        <f t="shared" si="56"/>
        <v>4405443.333333333</v>
      </c>
      <c r="H69" s="234">
        <f t="shared" si="56"/>
        <v>85000</v>
      </c>
      <c r="I69" s="235">
        <f t="shared" si="56"/>
        <v>4320443.333333333</v>
      </c>
      <c r="J69" s="251">
        <f t="shared" si="56"/>
        <v>0</v>
      </c>
      <c r="K69" s="251">
        <f t="shared" si="56"/>
        <v>0</v>
      </c>
      <c r="L69" s="245">
        <f t="shared" si="56"/>
        <v>0</v>
      </c>
      <c r="M69" s="245">
        <f t="shared" si="56"/>
        <v>0</v>
      </c>
      <c r="N69" s="245">
        <f t="shared" si="56"/>
        <v>0</v>
      </c>
      <c r="O69" s="245">
        <f t="shared" si="56"/>
        <v>0</v>
      </c>
      <c r="P69" s="245">
        <f t="shared" ref="P69" si="57">P38+P63</f>
        <v>0</v>
      </c>
      <c r="Q69" s="245">
        <f t="shared" si="56"/>
        <v>0</v>
      </c>
    </row>
    <row r="70" spans="1:17" x14ac:dyDescent="0.25">
      <c r="A70" s="224"/>
      <c r="B70" s="214" t="s">
        <v>33</v>
      </c>
      <c r="C70" s="168">
        <v>57</v>
      </c>
      <c r="D70" s="233">
        <f t="shared" ref="D70:Q70" si="58">D39</f>
        <v>4087000</v>
      </c>
      <c r="E70" s="233">
        <f t="shared" si="58"/>
        <v>340583.33333333331</v>
      </c>
      <c r="F70" s="233">
        <f t="shared" si="58"/>
        <v>2043500</v>
      </c>
      <c r="G70" s="233">
        <f t="shared" si="58"/>
        <v>1362333.3333333333</v>
      </c>
      <c r="H70" s="234">
        <f t="shared" si="58"/>
        <v>0</v>
      </c>
      <c r="I70" s="235">
        <f t="shared" si="58"/>
        <v>1362333.3333333333</v>
      </c>
      <c r="J70" s="251">
        <f t="shared" si="58"/>
        <v>1000000</v>
      </c>
      <c r="K70" s="251">
        <f t="shared" si="58"/>
        <v>0</v>
      </c>
      <c r="L70" s="245">
        <f t="shared" si="58"/>
        <v>0</v>
      </c>
      <c r="M70" s="245">
        <f t="shared" si="58"/>
        <v>0</v>
      </c>
      <c r="N70" s="245">
        <f t="shared" si="58"/>
        <v>1000000</v>
      </c>
      <c r="O70" s="245">
        <f t="shared" si="58"/>
        <v>0</v>
      </c>
      <c r="P70" s="245">
        <f t="shared" ref="P70" si="59">P39</f>
        <v>0</v>
      </c>
      <c r="Q70" s="245">
        <f t="shared" si="58"/>
        <v>0</v>
      </c>
    </row>
    <row r="71" spans="1:17" x14ac:dyDescent="0.25">
      <c r="A71" s="196"/>
      <c r="B71" s="214"/>
      <c r="C71" s="168">
        <v>58</v>
      </c>
      <c r="D71" s="233">
        <f t="shared" ref="D71:Q71" si="60">D64</f>
        <v>86057330</v>
      </c>
      <c r="E71" s="233">
        <f t="shared" si="60"/>
        <v>7171444.166666666</v>
      </c>
      <c r="F71" s="233">
        <f t="shared" si="60"/>
        <v>43028665</v>
      </c>
      <c r="G71" s="233">
        <f t="shared" si="60"/>
        <v>28685776.666666664</v>
      </c>
      <c r="H71" s="234">
        <f t="shared" si="60"/>
        <v>3912500</v>
      </c>
      <c r="I71" s="235">
        <f t="shared" si="60"/>
        <v>24773276.666666664</v>
      </c>
      <c r="J71" s="251">
        <f t="shared" si="60"/>
        <v>16589368</v>
      </c>
      <c r="K71" s="251">
        <f t="shared" si="60"/>
        <v>0</v>
      </c>
      <c r="L71" s="245">
        <f t="shared" si="60"/>
        <v>1100000</v>
      </c>
      <c r="M71" s="245">
        <f t="shared" si="60"/>
        <v>6517000</v>
      </c>
      <c r="N71" s="245">
        <f t="shared" si="60"/>
        <v>0</v>
      </c>
      <c r="O71" s="245">
        <f t="shared" si="60"/>
        <v>3321290</v>
      </c>
      <c r="P71" s="245">
        <f t="shared" ref="P71" si="61">P64</f>
        <v>1922982</v>
      </c>
      <c r="Q71" s="245">
        <f t="shared" si="60"/>
        <v>3728096</v>
      </c>
    </row>
    <row r="72" spans="1:17" x14ac:dyDescent="0.25">
      <c r="A72" s="224"/>
      <c r="B72" s="173"/>
      <c r="C72" s="168">
        <v>59</v>
      </c>
      <c r="D72" s="233">
        <f t="shared" ref="D72:Q72" si="62">D40</f>
        <v>4575000</v>
      </c>
      <c r="E72" s="233">
        <f t="shared" si="62"/>
        <v>381250</v>
      </c>
      <c r="F72" s="233">
        <f t="shared" si="62"/>
        <v>2287500</v>
      </c>
      <c r="G72" s="233">
        <f t="shared" si="62"/>
        <v>1525000</v>
      </c>
      <c r="H72" s="234">
        <f t="shared" si="62"/>
        <v>43740</v>
      </c>
      <c r="I72" s="235">
        <f t="shared" si="62"/>
        <v>1481260</v>
      </c>
      <c r="J72" s="251">
        <f t="shared" si="62"/>
        <v>14580</v>
      </c>
      <c r="K72" s="251">
        <f t="shared" si="62"/>
        <v>14580</v>
      </c>
      <c r="L72" s="245">
        <f t="shared" si="62"/>
        <v>0</v>
      </c>
      <c r="M72" s="245">
        <f t="shared" si="62"/>
        <v>0</v>
      </c>
      <c r="N72" s="245">
        <f t="shared" si="62"/>
        <v>0</v>
      </c>
      <c r="O72" s="245">
        <f t="shared" si="62"/>
        <v>0</v>
      </c>
      <c r="P72" s="245">
        <f t="shared" ref="P72" si="63">P40</f>
        <v>0</v>
      </c>
      <c r="Q72" s="245">
        <f t="shared" si="62"/>
        <v>0</v>
      </c>
    </row>
    <row r="73" spans="1:17" x14ac:dyDescent="0.25">
      <c r="A73" s="224"/>
      <c r="B73" s="173"/>
      <c r="C73" s="168">
        <v>71</v>
      </c>
      <c r="D73" s="233">
        <f t="shared" ref="D73:Q73" si="64">D65</f>
        <v>180148760</v>
      </c>
      <c r="E73" s="233">
        <f t="shared" si="64"/>
        <v>15012396.666666668</v>
      </c>
      <c r="F73" s="233">
        <f t="shared" si="64"/>
        <v>90074380</v>
      </c>
      <c r="G73" s="233">
        <f t="shared" si="64"/>
        <v>60049586.666666672</v>
      </c>
      <c r="H73" s="234">
        <f t="shared" si="64"/>
        <v>13975077</v>
      </c>
      <c r="I73" s="235">
        <f t="shared" si="64"/>
        <v>46074509.666666672</v>
      </c>
      <c r="J73" s="251">
        <f t="shared" si="64"/>
        <v>645638</v>
      </c>
      <c r="K73" s="251">
        <f t="shared" si="64"/>
        <v>13100</v>
      </c>
      <c r="L73" s="245">
        <f t="shared" si="64"/>
        <v>0</v>
      </c>
      <c r="M73" s="245">
        <f t="shared" si="64"/>
        <v>0</v>
      </c>
      <c r="N73" s="245">
        <f t="shared" si="64"/>
        <v>632538</v>
      </c>
      <c r="O73" s="245">
        <f t="shared" si="64"/>
        <v>0</v>
      </c>
      <c r="P73" s="245">
        <f t="shared" ref="P73" si="65">P65</f>
        <v>0</v>
      </c>
      <c r="Q73" s="245">
        <f t="shared" si="64"/>
        <v>0</v>
      </c>
    </row>
    <row r="74" spans="1:17" x14ac:dyDescent="0.25">
      <c r="A74" s="220"/>
      <c r="B74" s="236"/>
      <c r="C74" s="168">
        <v>85</v>
      </c>
      <c r="D74" s="233">
        <f t="shared" ref="D74:Q74" si="66">D41</f>
        <v>-136150</v>
      </c>
      <c r="E74" s="233">
        <f t="shared" si="66"/>
        <v>-11345.833333333334</v>
      </c>
      <c r="F74" s="233">
        <f t="shared" si="66"/>
        <v>-68075</v>
      </c>
      <c r="G74" s="233">
        <f t="shared" si="66"/>
        <v>-45383.333333333336</v>
      </c>
      <c r="H74" s="234">
        <f t="shared" si="66"/>
        <v>0</v>
      </c>
      <c r="I74" s="235">
        <f t="shared" si="66"/>
        <v>-45383.333333333336</v>
      </c>
      <c r="J74" s="251">
        <f t="shared" si="66"/>
        <v>0</v>
      </c>
      <c r="K74" s="251">
        <f t="shared" si="66"/>
        <v>0</v>
      </c>
      <c r="L74" s="245">
        <f t="shared" si="66"/>
        <v>0</v>
      </c>
      <c r="M74" s="245">
        <f t="shared" si="66"/>
        <v>0</v>
      </c>
      <c r="N74" s="245">
        <f t="shared" si="66"/>
        <v>0</v>
      </c>
      <c r="O74" s="245">
        <f t="shared" si="66"/>
        <v>0</v>
      </c>
      <c r="P74" s="245">
        <f t="shared" ref="P74" si="67">P41</f>
        <v>0</v>
      </c>
      <c r="Q74" s="245">
        <f t="shared" si="66"/>
        <v>0</v>
      </c>
    </row>
    <row r="75" spans="1:17" x14ac:dyDescent="0.25">
      <c r="D75" s="34"/>
    </row>
    <row r="76" spans="1:17" x14ac:dyDescent="0.25">
      <c r="D76" s="34"/>
    </row>
    <row r="77" spans="1:17" x14ac:dyDescent="0.25">
      <c r="D77" s="34"/>
    </row>
    <row r="78" spans="1:17" x14ac:dyDescent="0.25">
      <c r="D78" s="34"/>
    </row>
  </sheetData>
  <mergeCells count="4">
    <mergeCell ref="A6:J6"/>
    <mergeCell ref="A7:J7"/>
    <mergeCell ref="A13:B13"/>
    <mergeCell ref="A42:B42"/>
  </mergeCells>
  <pageMargins left="0" right="0" top="0.35433070866141736" bottom="0.55118110236220474" header="0.31496062992125984" footer="0.31496062992125984"/>
  <pageSetup paperSize="9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4" workbookViewId="0">
      <selection activeCell="J86" sqref="J86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4" width="10.21875" bestFit="1" customWidth="1"/>
    <col min="5" max="5" width="9.21875" bestFit="1" customWidth="1"/>
    <col min="6" max="6" width="10.109375" customWidth="1"/>
    <col min="7" max="7" width="10.21875" bestFit="1" customWidth="1"/>
    <col min="8" max="8" width="11.109375" customWidth="1"/>
    <col min="9" max="9" width="10.21875" bestFit="1" customWidth="1"/>
    <col min="10" max="10" width="11.21875" bestFit="1" customWidth="1"/>
    <col min="11" max="11" width="8" bestFit="1" customWidth="1"/>
    <col min="12" max="12" width="9.21875" bestFit="1" customWidth="1"/>
    <col min="13" max="15" width="1.6640625" bestFit="1" customWidth="1"/>
    <col min="16" max="16" width="2" bestFit="1" customWidth="1"/>
  </cols>
  <sheetData>
    <row r="1" spans="1:16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</row>
    <row r="2" spans="1:16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</row>
    <row r="3" spans="1:16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  <c r="K3" s="151"/>
      <c r="L3" s="151"/>
    </row>
    <row r="4" spans="1:16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  <c r="K4" s="151"/>
      <c r="L4" s="151"/>
    </row>
    <row r="5" spans="1:16" x14ac:dyDescent="0.25">
      <c r="A5" s="149"/>
      <c r="B5" s="150"/>
      <c r="C5" s="150"/>
      <c r="D5" s="151"/>
      <c r="E5" s="151"/>
      <c r="F5" s="151"/>
      <c r="G5" s="151"/>
      <c r="H5" s="151"/>
      <c r="I5" s="151"/>
      <c r="J5" s="151"/>
      <c r="K5" s="151"/>
      <c r="L5" s="151"/>
    </row>
    <row r="6" spans="1:16" x14ac:dyDescent="0.25">
      <c r="A6" s="369" t="s">
        <v>86</v>
      </c>
      <c r="B6" s="369"/>
      <c r="C6" s="369"/>
      <c r="D6" s="369"/>
      <c r="E6" s="369"/>
      <c r="F6" s="369"/>
      <c r="G6" s="369"/>
      <c r="H6" s="369"/>
      <c r="I6" s="369"/>
      <c r="J6" s="369"/>
      <c r="K6" s="151"/>
      <c r="L6" s="151"/>
    </row>
    <row r="7" spans="1:16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370"/>
      <c r="J7" s="370"/>
      <c r="K7" s="151"/>
      <c r="L7" s="151"/>
    </row>
    <row r="8" spans="1:16" x14ac:dyDescent="0.25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151"/>
      <c r="L8" s="151"/>
    </row>
    <row r="9" spans="1:16" x14ac:dyDescent="0.25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151"/>
      <c r="L9" s="151"/>
    </row>
    <row r="10" spans="1:16" x14ac:dyDescent="0.25">
      <c r="A10" s="152"/>
      <c r="B10" s="153"/>
      <c r="C10" s="153"/>
      <c r="D10" s="154"/>
      <c r="E10" s="151"/>
      <c r="F10" s="151"/>
      <c r="G10" s="151"/>
      <c r="H10" s="151"/>
      <c r="I10" s="151"/>
      <c r="J10" s="264" t="s">
        <v>57</v>
      </c>
      <c r="K10" s="151"/>
    </row>
    <row r="11" spans="1:16" ht="36" x14ac:dyDescent="0.25">
      <c r="A11" s="142" t="s">
        <v>45</v>
      </c>
      <c r="B11" s="143" t="s">
        <v>3</v>
      </c>
      <c r="C11" s="144" t="s">
        <v>42</v>
      </c>
      <c r="D11" s="145" t="s">
        <v>41</v>
      </c>
      <c r="E11" s="93" t="s">
        <v>47</v>
      </c>
      <c r="F11" s="93" t="s">
        <v>78</v>
      </c>
      <c r="G11" s="93" t="s">
        <v>88</v>
      </c>
      <c r="H11" s="93" t="s">
        <v>51</v>
      </c>
      <c r="I11" s="108" t="s">
        <v>49</v>
      </c>
      <c r="J11" s="259" t="s">
        <v>89</v>
      </c>
      <c r="K11" s="260" t="s">
        <v>87</v>
      </c>
      <c r="L11" s="260" t="s">
        <v>95</v>
      </c>
      <c r="M11" s="260"/>
      <c r="N11" s="260"/>
      <c r="O11" s="260"/>
      <c r="P11" s="261"/>
    </row>
    <row r="12" spans="1:16" x14ac:dyDescent="0.25">
      <c r="A12" s="147">
        <v>0</v>
      </c>
      <c r="B12" s="147">
        <v>1</v>
      </c>
      <c r="C12" s="147">
        <v>2</v>
      </c>
      <c r="D12" s="148">
        <v>3</v>
      </c>
      <c r="E12" s="95">
        <v>4</v>
      </c>
      <c r="F12" s="95">
        <v>5</v>
      </c>
      <c r="G12" s="95">
        <v>6</v>
      </c>
      <c r="H12" s="95">
        <v>7</v>
      </c>
      <c r="I12" s="107">
        <v>8</v>
      </c>
      <c r="J12" s="263">
        <v>9</v>
      </c>
      <c r="K12" s="241"/>
      <c r="L12" s="241"/>
      <c r="M12" s="241"/>
      <c r="N12" s="241"/>
      <c r="O12" s="241"/>
      <c r="P12" s="140"/>
    </row>
    <row r="13" spans="1:16" x14ac:dyDescent="0.25">
      <c r="A13" s="374" t="s">
        <v>23</v>
      </c>
      <c r="B13" s="375"/>
      <c r="C13" s="158"/>
      <c r="D13" s="158"/>
      <c r="E13" s="158"/>
      <c r="F13" s="158"/>
      <c r="G13" s="158"/>
      <c r="H13" s="158"/>
      <c r="I13" s="158"/>
      <c r="J13" s="262"/>
      <c r="K13" s="140"/>
      <c r="L13" s="140"/>
      <c r="M13" s="140"/>
      <c r="N13" s="140"/>
      <c r="O13" s="140"/>
      <c r="P13" s="140"/>
    </row>
    <row r="14" spans="1:16" x14ac:dyDescent="0.25">
      <c r="A14" s="159">
        <v>1</v>
      </c>
      <c r="B14" s="160" t="s">
        <v>5</v>
      </c>
      <c r="C14" s="161"/>
      <c r="D14" s="162">
        <f t="shared" ref="D14:P14" si="0">SUM(D15:D18)</f>
        <v>26939450</v>
      </c>
      <c r="E14" s="163">
        <f t="shared" si="0"/>
        <v>2244954.1666666665</v>
      </c>
      <c r="F14" s="163">
        <f>SUM(F15:F18)</f>
        <v>13469725</v>
      </c>
      <c r="G14" s="163">
        <f t="shared" si="0"/>
        <v>11224770.833333334</v>
      </c>
      <c r="H14" s="164">
        <f t="shared" si="0"/>
        <v>9017020</v>
      </c>
      <c r="I14" s="165">
        <f t="shared" si="0"/>
        <v>2207750.8333333335</v>
      </c>
      <c r="J14" s="246">
        <f t="shared" si="0"/>
        <v>2254260</v>
      </c>
      <c r="K14" s="246">
        <f t="shared" si="0"/>
        <v>2254260</v>
      </c>
      <c r="L14" s="242">
        <f t="shared" si="0"/>
        <v>0</v>
      </c>
      <c r="M14" s="242">
        <f t="shared" si="0"/>
        <v>0</v>
      </c>
      <c r="N14" s="242">
        <f t="shared" si="0"/>
        <v>0</v>
      </c>
      <c r="O14" s="242">
        <f t="shared" si="0"/>
        <v>0</v>
      </c>
      <c r="P14" s="242">
        <f t="shared" si="0"/>
        <v>0</v>
      </c>
    </row>
    <row r="15" spans="1:16" x14ac:dyDescent="0.25">
      <c r="A15" s="166"/>
      <c r="B15" s="167" t="s">
        <v>1</v>
      </c>
      <c r="C15" s="168">
        <v>10</v>
      </c>
      <c r="D15" s="169">
        <v>23532000</v>
      </c>
      <c r="E15" s="170">
        <f>D15*1/12</f>
        <v>1961000</v>
      </c>
      <c r="F15" s="170">
        <f>E15*6</f>
        <v>11766000</v>
      </c>
      <c r="G15" s="170">
        <f>E15*5</f>
        <v>9805000</v>
      </c>
      <c r="H15" s="171">
        <v>7844000</v>
      </c>
      <c r="I15" s="172">
        <f>G15-H15</f>
        <v>1961000</v>
      </c>
      <c r="J15" s="247">
        <f>K15+L15+M15+N15+O15+P15</f>
        <v>1961000</v>
      </c>
      <c r="K15" s="247">
        <v>1961000</v>
      </c>
      <c r="L15" s="140"/>
      <c r="M15" s="140"/>
      <c r="N15" s="140"/>
      <c r="O15" s="140"/>
      <c r="P15" s="140"/>
    </row>
    <row r="16" spans="1:16" x14ac:dyDescent="0.25">
      <c r="A16" s="166"/>
      <c r="B16" s="173"/>
      <c r="C16" s="168">
        <v>20</v>
      </c>
      <c r="D16" s="169">
        <v>3344150</v>
      </c>
      <c r="E16" s="170">
        <f t="shared" ref="E16:E18" si="1">D16*1/12</f>
        <v>278679.16666666669</v>
      </c>
      <c r="F16" s="170">
        <f t="shared" ref="F16:F18" si="2">E16*6</f>
        <v>1672075</v>
      </c>
      <c r="G16" s="170">
        <f t="shared" ref="G16:G18" si="3">E16*5</f>
        <v>1393395.8333333335</v>
      </c>
      <c r="H16" s="171">
        <v>1114700</v>
      </c>
      <c r="I16" s="172">
        <f t="shared" ref="I16:I18" si="4">G16-H16</f>
        <v>278695.83333333349</v>
      </c>
      <c r="J16" s="247">
        <f t="shared" ref="J16:J18" si="5">K16+L16+M16+N16+O16+P16</f>
        <v>278680</v>
      </c>
      <c r="K16" s="247">
        <v>278680</v>
      </c>
      <c r="L16" s="140"/>
      <c r="M16" s="140"/>
      <c r="N16" s="140"/>
      <c r="O16" s="140"/>
      <c r="P16" s="140"/>
    </row>
    <row r="17" spans="1:16" x14ac:dyDescent="0.25">
      <c r="A17" s="166"/>
      <c r="B17" s="173"/>
      <c r="C17" s="174">
        <v>59</v>
      </c>
      <c r="D17" s="169">
        <v>175000</v>
      </c>
      <c r="E17" s="170">
        <f t="shared" si="1"/>
        <v>14583.333333333334</v>
      </c>
      <c r="F17" s="170">
        <f t="shared" si="2"/>
        <v>87500</v>
      </c>
      <c r="G17" s="170">
        <f t="shared" si="3"/>
        <v>72916.666666666672</v>
      </c>
      <c r="H17" s="171">
        <v>58320</v>
      </c>
      <c r="I17" s="172">
        <f t="shared" si="4"/>
        <v>14596.666666666672</v>
      </c>
      <c r="J17" s="247">
        <f t="shared" si="5"/>
        <v>14580</v>
      </c>
      <c r="K17" s="247">
        <v>14580</v>
      </c>
      <c r="L17" s="140"/>
      <c r="M17" s="140"/>
      <c r="N17" s="140"/>
      <c r="O17" s="140"/>
      <c r="P17" s="140"/>
    </row>
    <row r="18" spans="1:16" x14ac:dyDescent="0.25">
      <c r="A18" s="166"/>
      <c r="B18" s="173"/>
      <c r="C18" s="174">
        <v>85</v>
      </c>
      <c r="D18" s="169">
        <v>-111700</v>
      </c>
      <c r="E18" s="170">
        <f t="shared" si="1"/>
        <v>-9308.3333333333339</v>
      </c>
      <c r="F18" s="170">
        <f t="shared" si="2"/>
        <v>-55850</v>
      </c>
      <c r="G18" s="170">
        <f t="shared" si="3"/>
        <v>-46541.666666666672</v>
      </c>
      <c r="H18" s="171">
        <v>0</v>
      </c>
      <c r="I18" s="172">
        <f t="shared" si="4"/>
        <v>-46541.666666666672</v>
      </c>
      <c r="J18" s="247">
        <f t="shared" si="5"/>
        <v>0</v>
      </c>
      <c r="K18" s="140"/>
      <c r="L18" s="140"/>
      <c r="M18" s="140"/>
      <c r="N18" s="140"/>
      <c r="O18" s="140"/>
      <c r="P18" s="140"/>
    </row>
    <row r="19" spans="1:16" x14ac:dyDescent="0.25">
      <c r="A19" s="175">
        <v>2</v>
      </c>
      <c r="B19" s="176" t="s">
        <v>6</v>
      </c>
      <c r="C19" s="161"/>
      <c r="D19" s="177">
        <f>D20+D21+D22</f>
        <v>2286550</v>
      </c>
      <c r="E19" s="177">
        <f t="shared" ref="E19:P19" si="6">E20+E21+E22</f>
        <v>190545.83333333334</v>
      </c>
      <c r="F19" s="177">
        <f t="shared" si="6"/>
        <v>1143275</v>
      </c>
      <c r="G19" s="177">
        <f t="shared" si="6"/>
        <v>952729.16666666674</v>
      </c>
      <c r="H19" s="164">
        <f t="shared" si="6"/>
        <v>270080</v>
      </c>
      <c r="I19" s="165">
        <f t="shared" si="6"/>
        <v>682649.16666666674</v>
      </c>
      <c r="J19" s="246">
        <f t="shared" si="6"/>
        <v>0</v>
      </c>
      <c r="K19" s="246">
        <f t="shared" si="6"/>
        <v>0</v>
      </c>
      <c r="L19" s="242">
        <f t="shared" si="6"/>
        <v>0</v>
      </c>
      <c r="M19" s="242">
        <f t="shared" si="6"/>
        <v>0</v>
      </c>
      <c r="N19" s="242">
        <f t="shared" si="6"/>
        <v>0</v>
      </c>
      <c r="O19" s="242">
        <f t="shared" si="6"/>
        <v>0</v>
      </c>
      <c r="P19" s="242">
        <f t="shared" si="6"/>
        <v>0</v>
      </c>
    </row>
    <row r="20" spans="1:16" x14ac:dyDescent="0.25">
      <c r="A20" s="178"/>
      <c r="B20" s="179" t="s">
        <v>21</v>
      </c>
      <c r="C20" s="168">
        <v>20</v>
      </c>
      <c r="D20" s="169">
        <v>2041000</v>
      </c>
      <c r="E20" s="170">
        <f>D20*1/12</f>
        <v>170083.33333333334</v>
      </c>
      <c r="F20" s="170">
        <f>E20*6</f>
        <v>1020500</v>
      </c>
      <c r="G20" s="170">
        <f>E20*5</f>
        <v>850416.66666666674</v>
      </c>
      <c r="H20" s="171">
        <v>270080</v>
      </c>
      <c r="I20" s="172">
        <f>G20-H20</f>
        <v>580336.66666666674</v>
      </c>
      <c r="J20" s="247">
        <f>K20+L20+M20+N20+O20+P20</f>
        <v>0</v>
      </c>
      <c r="K20" s="247"/>
      <c r="L20" s="140"/>
      <c r="M20" s="140"/>
      <c r="N20" s="140"/>
      <c r="O20" s="140"/>
      <c r="P20" s="140"/>
    </row>
    <row r="21" spans="1:16" x14ac:dyDescent="0.25">
      <c r="A21" s="178"/>
      <c r="B21" s="179"/>
      <c r="C21" s="174">
        <v>55</v>
      </c>
      <c r="D21" s="169">
        <v>270000</v>
      </c>
      <c r="E21" s="170">
        <f t="shared" ref="E21:E22" si="7">D21*1/12</f>
        <v>22500</v>
      </c>
      <c r="F21" s="170">
        <f t="shared" ref="F21:F22" si="8">E21*6</f>
        <v>135000</v>
      </c>
      <c r="G21" s="170">
        <f t="shared" ref="G21:G22" si="9">E21*5</f>
        <v>112500</v>
      </c>
      <c r="H21" s="171"/>
      <c r="I21" s="172">
        <f t="shared" ref="I21:I22" si="10">G21-H21</f>
        <v>112500</v>
      </c>
      <c r="J21" s="247">
        <f t="shared" ref="J21:J22" si="11">K21+L21+M21+N21+O21+P21</f>
        <v>0</v>
      </c>
      <c r="K21" s="140"/>
      <c r="L21" s="140"/>
      <c r="M21" s="140"/>
      <c r="N21" s="140"/>
      <c r="O21" s="140"/>
      <c r="P21" s="140"/>
    </row>
    <row r="22" spans="1:16" x14ac:dyDescent="0.25">
      <c r="A22" s="180"/>
      <c r="B22" s="181"/>
      <c r="C22" s="174">
        <v>85</v>
      </c>
      <c r="D22" s="169">
        <v>-24450</v>
      </c>
      <c r="E22" s="170">
        <f t="shared" si="7"/>
        <v>-2037.5</v>
      </c>
      <c r="F22" s="170">
        <f t="shared" si="8"/>
        <v>-12225</v>
      </c>
      <c r="G22" s="170">
        <f t="shared" si="9"/>
        <v>-10187.5</v>
      </c>
      <c r="H22" s="171"/>
      <c r="I22" s="172">
        <f t="shared" si="10"/>
        <v>-10187.5</v>
      </c>
      <c r="J22" s="247">
        <f t="shared" si="11"/>
        <v>0</v>
      </c>
      <c r="K22" s="140"/>
      <c r="L22" s="140"/>
      <c r="M22" s="140"/>
      <c r="N22" s="140"/>
      <c r="O22" s="140"/>
      <c r="P22" s="140"/>
    </row>
    <row r="23" spans="1:16" x14ac:dyDescent="0.25">
      <c r="A23" s="179">
        <v>3</v>
      </c>
      <c r="B23" s="182" t="s">
        <v>7</v>
      </c>
      <c r="C23" s="183"/>
      <c r="D23" s="184">
        <f t="shared" ref="D23:P23" si="12">SUM(D24:D24)</f>
        <v>330000</v>
      </c>
      <c r="E23" s="184">
        <f t="shared" si="12"/>
        <v>27500</v>
      </c>
      <c r="F23" s="184">
        <f t="shared" si="12"/>
        <v>165000</v>
      </c>
      <c r="G23" s="184">
        <f t="shared" si="12"/>
        <v>137500</v>
      </c>
      <c r="H23" s="185">
        <f t="shared" si="12"/>
        <v>110000</v>
      </c>
      <c r="I23" s="186">
        <f t="shared" si="12"/>
        <v>27500</v>
      </c>
      <c r="J23" s="248">
        <f t="shared" si="12"/>
        <v>27500</v>
      </c>
      <c r="K23" s="248">
        <f t="shared" si="12"/>
        <v>27500</v>
      </c>
      <c r="L23" s="243">
        <f t="shared" si="12"/>
        <v>0</v>
      </c>
      <c r="M23" s="243">
        <f t="shared" si="12"/>
        <v>0</v>
      </c>
      <c r="N23" s="243">
        <f t="shared" si="12"/>
        <v>0</v>
      </c>
      <c r="O23" s="243">
        <f t="shared" si="12"/>
        <v>0</v>
      </c>
      <c r="P23" s="243">
        <f t="shared" si="12"/>
        <v>0</v>
      </c>
    </row>
    <row r="24" spans="1:16" x14ac:dyDescent="0.25">
      <c r="A24" s="187"/>
      <c r="B24" s="188" t="s">
        <v>14</v>
      </c>
      <c r="C24" s="189">
        <v>20</v>
      </c>
      <c r="D24" s="169">
        <v>330000</v>
      </c>
      <c r="E24" s="170">
        <f>D24*1/12</f>
        <v>27500</v>
      </c>
      <c r="F24" s="170">
        <f>E24*6</f>
        <v>165000</v>
      </c>
      <c r="G24" s="170">
        <f>E24*5</f>
        <v>137500</v>
      </c>
      <c r="H24" s="171">
        <v>110000</v>
      </c>
      <c r="I24" s="172">
        <f>G24-H24</f>
        <v>27500</v>
      </c>
      <c r="J24" s="247">
        <f>K24+L24+M24+N24+O24+P24</f>
        <v>27500</v>
      </c>
      <c r="K24" s="247">
        <v>27500</v>
      </c>
      <c r="L24" s="140"/>
      <c r="M24" s="140"/>
      <c r="N24" s="140"/>
      <c r="O24" s="140"/>
      <c r="P24" s="140"/>
    </row>
    <row r="25" spans="1:16" x14ac:dyDescent="0.25">
      <c r="A25" s="190">
        <v>4</v>
      </c>
      <c r="B25" s="191" t="s">
        <v>8</v>
      </c>
      <c r="C25" s="192"/>
      <c r="D25" s="184">
        <f t="shared" ref="D25:P25" si="13">SUM(D26:D26)</f>
        <v>516000</v>
      </c>
      <c r="E25" s="184">
        <f t="shared" si="13"/>
        <v>43000</v>
      </c>
      <c r="F25" s="184">
        <f t="shared" si="13"/>
        <v>258000</v>
      </c>
      <c r="G25" s="184">
        <f t="shared" si="13"/>
        <v>215000</v>
      </c>
      <c r="H25" s="185">
        <f t="shared" si="13"/>
        <v>172000</v>
      </c>
      <c r="I25" s="186">
        <f t="shared" si="13"/>
        <v>43000</v>
      </c>
      <c r="J25" s="248">
        <f t="shared" si="13"/>
        <v>43000</v>
      </c>
      <c r="K25" s="248">
        <f t="shared" si="13"/>
        <v>43000</v>
      </c>
      <c r="L25" s="243">
        <f t="shared" si="13"/>
        <v>0</v>
      </c>
      <c r="M25" s="243">
        <f t="shared" si="13"/>
        <v>0</v>
      </c>
      <c r="N25" s="243">
        <f t="shared" si="13"/>
        <v>0</v>
      </c>
      <c r="O25" s="243">
        <f t="shared" si="13"/>
        <v>0</v>
      </c>
      <c r="P25" s="243">
        <f t="shared" si="13"/>
        <v>0</v>
      </c>
    </row>
    <row r="26" spans="1:16" x14ac:dyDescent="0.25">
      <c r="A26" s="179"/>
      <c r="B26" s="179" t="s">
        <v>15</v>
      </c>
      <c r="C26" s="193">
        <v>20</v>
      </c>
      <c r="D26" s="169">
        <v>516000</v>
      </c>
      <c r="E26" s="170">
        <f>D26*1/12</f>
        <v>43000</v>
      </c>
      <c r="F26" s="170">
        <f>E26*6</f>
        <v>258000</v>
      </c>
      <c r="G26" s="170">
        <f>E26*5</f>
        <v>215000</v>
      </c>
      <c r="H26" s="171">
        <v>172000</v>
      </c>
      <c r="I26" s="172">
        <f>G26-H26</f>
        <v>43000</v>
      </c>
      <c r="J26" s="247">
        <f>K26+L26+M26+N26+O26+P26</f>
        <v>43000</v>
      </c>
      <c r="K26" s="247">
        <v>43000</v>
      </c>
      <c r="L26" s="140"/>
      <c r="M26" s="140"/>
      <c r="N26" s="140"/>
      <c r="O26" s="140"/>
      <c r="P26" s="140"/>
    </row>
    <row r="27" spans="1:16" x14ac:dyDescent="0.25">
      <c r="A27" s="194">
        <v>5</v>
      </c>
      <c r="B27" s="191" t="s">
        <v>27</v>
      </c>
      <c r="C27" s="195"/>
      <c r="D27" s="184">
        <f t="shared" ref="D27:P28" si="14">D28</f>
        <v>4087000</v>
      </c>
      <c r="E27" s="184">
        <f t="shared" si="14"/>
        <v>340583.33333333331</v>
      </c>
      <c r="F27" s="184">
        <f t="shared" si="14"/>
        <v>2043500</v>
      </c>
      <c r="G27" s="184">
        <f t="shared" si="14"/>
        <v>1702916.6666666665</v>
      </c>
      <c r="H27" s="185">
        <f t="shared" si="14"/>
        <v>1000000</v>
      </c>
      <c r="I27" s="186">
        <f t="shared" si="14"/>
        <v>702916.66666666651</v>
      </c>
      <c r="J27" s="248">
        <f t="shared" si="14"/>
        <v>500000</v>
      </c>
      <c r="K27" s="248">
        <f t="shared" si="14"/>
        <v>0</v>
      </c>
      <c r="L27" s="243">
        <f t="shared" si="14"/>
        <v>500000</v>
      </c>
      <c r="M27" s="243">
        <f t="shared" si="14"/>
        <v>0</v>
      </c>
      <c r="N27" s="243">
        <f t="shared" si="14"/>
        <v>0</v>
      </c>
      <c r="O27" s="243">
        <f t="shared" si="14"/>
        <v>0</v>
      </c>
      <c r="P27" s="243">
        <f t="shared" si="14"/>
        <v>0</v>
      </c>
    </row>
    <row r="28" spans="1:16" x14ac:dyDescent="0.25">
      <c r="A28" s="196"/>
      <c r="B28" s="179" t="s">
        <v>28</v>
      </c>
      <c r="C28" s="197">
        <v>57</v>
      </c>
      <c r="D28" s="169">
        <f t="shared" si="14"/>
        <v>4087000</v>
      </c>
      <c r="E28" s="169">
        <f t="shared" si="14"/>
        <v>340583.33333333331</v>
      </c>
      <c r="F28" s="169">
        <f t="shared" si="14"/>
        <v>2043500</v>
      </c>
      <c r="G28" s="169">
        <f t="shared" si="14"/>
        <v>1702916.6666666665</v>
      </c>
      <c r="H28" s="171">
        <f t="shared" si="14"/>
        <v>1000000</v>
      </c>
      <c r="I28" s="172">
        <f>I29</f>
        <v>702916.66666666651</v>
      </c>
      <c r="J28" s="247">
        <f t="shared" si="14"/>
        <v>500000</v>
      </c>
      <c r="K28" s="247">
        <f t="shared" si="14"/>
        <v>0</v>
      </c>
      <c r="L28" s="140">
        <f t="shared" si="14"/>
        <v>500000</v>
      </c>
      <c r="M28" s="140">
        <f t="shared" si="14"/>
        <v>0</v>
      </c>
      <c r="N28" s="140">
        <f t="shared" si="14"/>
        <v>0</v>
      </c>
      <c r="O28" s="140">
        <f t="shared" si="14"/>
        <v>0</v>
      </c>
      <c r="P28" s="140">
        <f t="shared" si="14"/>
        <v>0</v>
      </c>
    </row>
    <row r="29" spans="1:16" x14ac:dyDescent="0.25">
      <c r="A29" s="198"/>
      <c r="B29" s="199" t="s">
        <v>37</v>
      </c>
      <c r="C29" s="200" t="s">
        <v>30</v>
      </c>
      <c r="D29" s="201">
        <v>4087000</v>
      </c>
      <c r="E29" s="170">
        <f>D29*1/12</f>
        <v>340583.33333333331</v>
      </c>
      <c r="F29" s="170">
        <f>E29*6</f>
        <v>2043500</v>
      </c>
      <c r="G29" s="170">
        <f>E29*5</f>
        <v>1702916.6666666665</v>
      </c>
      <c r="H29" s="171">
        <v>1000000</v>
      </c>
      <c r="I29" s="172">
        <f>G29-H29</f>
        <v>702916.66666666651</v>
      </c>
      <c r="J29" s="247">
        <f>K29+L29+M29+N29+O29+P29</f>
        <v>500000</v>
      </c>
      <c r="K29" s="140"/>
      <c r="L29" s="140">
        <v>500000</v>
      </c>
      <c r="M29" s="140"/>
      <c r="N29" s="140"/>
      <c r="O29" s="140"/>
      <c r="P29" s="140"/>
    </row>
    <row r="30" spans="1:16" x14ac:dyDescent="0.25">
      <c r="A30" s="190">
        <v>6</v>
      </c>
      <c r="B30" s="191" t="s">
        <v>12</v>
      </c>
      <c r="C30" s="183"/>
      <c r="D30" s="184">
        <f t="shared" ref="D30:P30" si="15">SUM(D31:D31)</f>
        <v>161000</v>
      </c>
      <c r="E30" s="184">
        <f t="shared" si="15"/>
        <v>13416.666666666666</v>
      </c>
      <c r="F30" s="184">
        <f t="shared" si="15"/>
        <v>80500</v>
      </c>
      <c r="G30" s="184">
        <f t="shared" si="15"/>
        <v>67083.333333333328</v>
      </c>
      <c r="H30" s="185">
        <f t="shared" si="15"/>
        <v>0</v>
      </c>
      <c r="I30" s="186">
        <f t="shared" si="15"/>
        <v>67083.333333333328</v>
      </c>
      <c r="J30" s="248">
        <f t="shared" si="15"/>
        <v>0</v>
      </c>
      <c r="K30" s="248">
        <f t="shared" si="15"/>
        <v>0</v>
      </c>
      <c r="L30" s="243">
        <f t="shared" si="15"/>
        <v>0</v>
      </c>
      <c r="M30" s="243">
        <f t="shared" si="15"/>
        <v>0</v>
      </c>
      <c r="N30" s="243">
        <f t="shared" si="15"/>
        <v>0</v>
      </c>
      <c r="O30" s="243">
        <f t="shared" si="15"/>
        <v>0</v>
      </c>
      <c r="P30" s="243">
        <f t="shared" si="15"/>
        <v>0</v>
      </c>
    </row>
    <row r="31" spans="1:16" x14ac:dyDescent="0.25">
      <c r="A31" s="202"/>
      <c r="B31" s="203" t="s">
        <v>40</v>
      </c>
      <c r="C31" s="189">
        <v>20</v>
      </c>
      <c r="D31" s="169">
        <v>161000</v>
      </c>
      <c r="E31" s="170">
        <f>D31*1/12</f>
        <v>13416.666666666666</v>
      </c>
      <c r="F31" s="170">
        <f>E31*6</f>
        <v>80500</v>
      </c>
      <c r="G31" s="170">
        <f>E31*5</f>
        <v>67083.333333333328</v>
      </c>
      <c r="H31" s="171"/>
      <c r="I31" s="172">
        <f>G31-H31</f>
        <v>67083.333333333328</v>
      </c>
      <c r="J31" s="247">
        <f>K31+L31+M31+N31+O31+P31</f>
        <v>0</v>
      </c>
      <c r="K31" s="140"/>
      <c r="L31" s="140"/>
      <c r="M31" s="140"/>
      <c r="N31" s="140"/>
      <c r="O31" s="140"/>
      <c r="P31" s="140"/>
    </row>
    <row r="32" spans="1:16" x14ac:dyDescent="0.25">
      <c r="A32" s="196">
        <v>7</v>
      </c>
      <c r="B32" s="182" t="s">
        <v>10</v>
      </c>
      <c r="C32" s="204"/>
      <c r="D32" s="205">
        <f t="shared" ref="D32:P32" si="16">SUM(D33:D34)</f>
        <v>4416000</v>
      </c>
      <c r="E32" s="205">
        <f t="shared" si="16"/>
        <v>368000</v>
      </c>
      <c r="F32" s="205">
        <f t="shared" si="16"/>
        <v>2208000</v>
      </c>
      <c r="G32" s="205">
        <f t="shared" si="16"/>
        <v>1840000.0000000002</v>
      </c>
      <c r="H32" s="206">
        <f t="shared" si="16"/>
        <v>0</v>
      </c>
      <c r="I32" s="207">
        <f t="shared" si="16"/>
        <v>1840000.0000000002</v>
      </c>
      <c r="J32" s="248">
        <f t="shared" si="16"/>
        <v>0</v>
      </c>
      <c r="K32" s="248">
        <f t="shared" si="16"/>
        <v>0</v>
      </c>
      <c r="L32" s="243">
        <f t="shared" si="16"/>
        <v>0</v>
      </c>
      <c r="M32" s="243">
        <f t="shared" si="16"/>
        <v>0</v>
      </c>
      <c r="N32" s="243">
        <f t="shared" si="16"/>
        <v>0</v>
      </c>
      <c r="O32" s="243">
        <f t="shared" si="16"/>
        <v>0</v>
      </c>
      <c r="P32" s="243">
        <f t="shared" si="16"/>
        <v>0</v>
      </c>
    </row>
    <row r="33" spans="1:16" x14ac:dyDescent="0.25">
      <c r="A33" s="196"/>
      <c r="B33" s="188" t="s">
        <v>19</v>
      </c>
      <c r="C33" s="208">
        <v>20</v>
      </c>
      <c r="D33" s="169">
        <v>16000</v>
      </c>
      <c r="E33" s="170">
        <f>D33*1/12</f>
        <v>1333.3333333333333</v>
      </c>
      <c r="F33" s="170">
        <f>E33*6</f>
        <v>8000</v>
      </c>
      <c r="G33" s="170">
        <f>E33*5</f>
        <v>6666.6666666666661</v>
      </c>
      <c r="H33" s="171"/>
      <c r="I33" s="172">
        <f>G33-H33</f>
        <v>6666.6666666666661</v>
      </c>
      <c r="J33" s="247">
        <f>K33+L33+M33+N33+O33+P33</f>
        <v>0</v>
      </c>
      <c r="K33" s="140"/>
      <c r="L33" s="140"/>
      <c r="M33" s="140"/>
      <c r="N33" s="140"/>
      <c r="O33" s="140"/>
      <c r="P33" s="140"/>
    </row>
    <row r="34" spans="1:16" x14ac:dyDescent="0.25">
      <c r="A34" s="196"/>
      <c r="B34" s="179" t="s">
        <v>17</v>
      </c>
      <c r="C34" s="208">
        <v>59</v>
      </c>
      <c r="D34" s="169">
        <v>4400000</v>
      </c>
      <c r="E34" s="170">
        <f>D34*1/12</f>
        <v>366666.66666666669</v>
      </c>
      <c r="F34" s="170">
        <f>E34*6</f>
        <v>2200000</v>
      </c>
      <c r="G34" s="170">
        <f>E34*5</f>
        <v>1833333.3333333335</v>
      </c>
      <c r="H34" s="171"/>
      <c r="I34" s="172">
        <f>G34-H34</f>
        <v>1833333.3333333335</v>
      </c>
      <c r="J34" s="247">
        <f>K34+L34+M34+N34+O34+P34</f>
        <v>0</v>
      </c>
      <c r="K34" s="140"/>
      <c r="L34" s="140"/>
      <c r="M34" s="140"/>
      <c r="N34" s="140"/>
      <c r="O34" s="140"/>
      <c r="P34" s="140"/>
    </row>
    <row r="35" spans="1:16" x14ac:dyDescent="0.25">
      <c r="A35" s="194"/>
      <c r="B35" s="209"/>
      <c r="C35" s="210"/>
      <c r="D35" s="211">
        <f t="shared" ref="D35:L35" si="17">SUM(D36:D40)</f>
        <v>38872150</v>
      </c>
      <c r="E35" s="211">
        <f t="shared" si="17"/>
        <v>3239345.8333333335</v>
      </c>
      <c r="F35" s="211">
        <f t="shared" si="17"/>
        <v>19436075</v>
      </c>
      <c r="G35" s="211">
        <f t="shared" si="17"/>
        <v>16196729.166666666</v>
      </c>
      <c r="H35" s="212">
        <f t="shared" si="17"/>
        <v>10569100</v>
      </c>
      <c r="I35" s="213">
        <f t="shared" si="17"/>
        <v>5627629.166666667</v>
      </c>
      <c r="J35" s="249">
        <f t="shared" si="17"/>
        <v>2824760</v>
      </c>
      <c r="K35" s="249">
        <f t="shared" si="17"/>
        <v>2324760</v>
      </c>
      <c r="L35" s="244">
        <f t="shared" si="17"/>
        <v>500000</v>
      </c>
      <c r="M35" s="244">
        <f t="shared" ref="M35:P35" si="18">SUM(M36:M40)</f>
        <v>0</v>
      </c>
      <c r="N35" s="244">
        <f t="shared" si="18"/>
        <v>0</v>
      </c>
      <c r="O35" s="244">
        <f t="shared" si="18"/>
        <v>0</v>
      </c>
      <c r="P35" s="244">
        <f t="shared" si="18"/>
        <v>0</v>
      </c>
    </row>
    <row r="36" spans="1:16" x14ac:dyDescent="0.25">
      <c r="A36" s="196"/>
      <c r="B36" s="214"/>
      <c r="C36" s="215">
        <v>10</v>
      </c>
      <c r="D36" s="211">
        <f t="shared" ref="D36:P36" si="19">D15</f>
        <v>23532000</v>
      </c>
      <c r="E36" s="211">
        <f t="shared" si="19"/>
        <v>1961000</v>
      </c>
      <c r="F36" s="211">
        <f t="shared" si="19"/>
        <v>11766000</v>
      </c>
      <c r="G36" s="211">
        <f t="shared" si="19"/>
        <v>9805000</v>
      </c>
      <c r="H36" s="212">
        <f t="shared" si="19"/>
        <v>7844000</v>
      </c>
      <c r="I36" s="213">
        <f t="shared" si="19"/>
        <v>1961000</v>
      </c>
      <c r="J36" s="249">
        <f t="shared" si="19"/>
        <v>1961000</v>
      </c>
      <c r="K36" s="249">
        <f t="shared" si="19"/>
        <v>1961000</v>
      </c>
      <c r="L36" s="244">
        <f t="shared" si="19"/>
        <v>0</v>
      </c>
      <c r="M36" s="244">
        <f t="shared" si="19"/>
        <v>0</v>
      </c>
      <c r="N36" s="244">
        <f t="shared" si="19"/>
        <v>0</v>
      </c>
      <c r="O36" s="244">
        <f t="shared" si="19"/>
        <v>0</v>
      </c>
      <c r="P36" s="244">
        <f t="shared" si="19"/>
        <v>0</v>
      </c>
    </row>
    <row r="37" spans="1:16" x14ac:dyDescent="0.25">
      <c r="A37" s="196"/>
      <c r="B37" s="214" t="s">
        <v>24</v>
      </c>
      <c r="C37" s="215">
        <v>20</v>
      </c>
      <c r="D37" s="211">
        <f t="shared" ref="D37:P37" si="20">D16+D20+D24+D26+D31+D33</f>
        <v>6408150</v>
      </c>
      <c r="E37" s="211">
        <f t="shared" si="20"/>
        <v>534012.5</v>
      </c>
      <c r="F37" s="211">
        <f t="shared" si="20"/>
        <v>3204075</v>
      </c>
      <c r="G37" s="211">
        <f t="shared" si="20"/>
        <v>2670062.5</v>
      </c>
      <c r="H37" s="212">
        <f t="shared" si="20"/>
        <v>1666780</v>
      </c>
      <c r="I37" s="213">
        <f t="shared" si="20"/>
        <v>1003282.5000000002</v>
      </c>
      <c r="J37" s="249">
        <f t="shared" si="20"/>
        <v>349180</v>
      </c>
      <c r="K37" s="249">
        <f t="shared" si="20"/>
        <v>349180</v>
      </c>
      <c r="L37" s="244">
        <f t="shared" si="20"/>
        <v>0</v>
      </c>
      <c r="M37" s="244">
        <f t="shared" si="20"/>
        <v>0</v>
      </c>
      <c r="N37" s="244">
        <f t="shared" si="20"/>
        <v>0</v>
      </c>
      <c r="O37" s="244">
        <f t="shared" si="20"/>
        <v>0</v>
      </c>
      <c r="P37" s="244">
        <f t="shared" si="20"/>
        <v>0</v>
      </c>
    </row>
    <row r="38" spans="1:16" x14ac:dyDescent="0.25">
      <c r="A38" s="196"/>
      <c r="B38" s="214" t="s">
        <v>39</v>
      </c>
      <c r="C38" s="215">
        <v>55</v>
      </c>
      <c r="D38" s="211">
        <f t="shared" ref="D38:P38" si="21">D21</f>
        <v>270000</v>
      </c>
      <c r="E38" s="211">
        <f t="shared" si="21"/>
        <v>22500</v>
      </c>
      <c r="F38" s="211">
        <f t="shared" si="21"/>
        <v>135000</v>
      </c>
      <c r="G38" s="211">
        <f t="shared" si="21"/>
        <v>112500</v>
      </c>
      <c r="H38" s="212">
        <f t="shared" si="21"/>
        <v>0</v>
      </c>
      <c r="I38" s="213">
        <f t="shared" si="21"/>
        <v>112500</v>
      </c>
      <c r="J38" s="249">
        <f t="shared" si="21"/>
        <v>0</v>
      </c>
      <c r="K38" s="249">
        <f t="shared" si="21"/>
        <v>0</v>
      </c>
      <c r="L38" s="244">
        <f t="shared" si="21"/>
        <v>0</v>
      </c>
      <c r="M38" s="244">
        <f t="shared" si="21"/>
        <v>0</v>
      </c>
      <c r="N38" s="244">
        <f t="shared" si="21"/>
        <v>0</v>
      </c>
      <c r="O38" s="244">
        <f t="shared" si="21"/>
        <v>0</v>
      </c>
      <c r="P38" s="244">
        <f t="shared" si="21"/>
        <v>0</v>
      </c>
    </row>
    <row r="39" spans="1:16" x14ac:dyDescent="0.25">
      <c r="A39" s="196"/>
      <c r="B39" s="214" t="s">
        <v>38</v>
      </c>
      <c r="C39" s="215">
        <v>57</v>
      </c>
      <c r="D39" s="211">
        <f t="shared" ref="D39:P39" si="22">D28</f>
        <v>4087000</v>
      </c>
      <c r="E39" s="211">
        <f t="shared" si="22"/>
        <v>340583.33333333331</v>
      </c>
      <c r="F39" s="211">
        <f t="shared" si="22"/>
        <v>2043500</v>
      </c>
      <c r="G39" s="211">
        <f t="shared" si="22"/>
        <v>1702916.6666666665</v>
      </c>
      <c r="H39" s="212">
        <f t="shared" si="22"/>
        <v>1000000</v>
      </c>
      <c r="I39" s="213">
        <f t="shared" si="22"/>
        <v>702916.66666666651</v>
      </c>
      <c r="J39" s="249">
        <f t="shared" si="22"/>
        <v>500000</v>
      </c>
      <c r="K39" s="249">
        <f t="shared" si="22"/>
        <v>0</v>
      </c>
      <c r="L39" s="244">
        <f t="shared" si="22"/>
        <v>500000</v>
      </c>
      <c r="M39" s="244">
        <f t="shared" si="22"/>
        <v>0</v>
      </c>
      <c r="N39" s="244">
        <f t="shared" si="22"/>
        <v>0</v>
      </c>
      <c r="O39" s="244">
        <f t="shared" si="22"/>
        <v>0</v>
      </c>
      <c r="P39" s="244">
        <f t="shared" si="22"/>
        <v>0</v>
      </c>
    </row>
    <row r="40" spans="1:16" x14ac:dyDescent="0.25">
      <c r="A40" s="196"/>
      <c r="B40" s="214"/>
      <c r="C40" s="215">
        <v>59</v>
      </c>
      <c r="D40" s="211">
        <f t="shared" ref="D40:P40" si="23">D17+D34</f>
        <v>4575000</v>
      </c>
      <c r="E40" s="211">
        <f t="shared" si="23"/>
        <v>381250</v>
      </c>
      <c r="F40" s="211">
        <f t="shared" si="23"/>
        <v>2287500</v>
      </c>
      <c r="G40" s="211">
        <f t="shared" si="23"/>
        <v>1906250.0000000002</v>
      </c>
      <c r="H40" s="212">
        <f t="shared" si="23"/>
        <v>58320</v>
      </c>
      <c r="I40" s="213">
        <f t="shared" si="23"/>
        <v>1847930.0000000002</v>
      </c>
      <c r="J40" s="249">
        <f t="shared" si="23"/>
        <v>14580</v>
      </c>
      <c r="K40" s="249">
        <f t="shared" si="23"/>
        <v>14580</v>
      </c>
      <c r="L40" s="244">
        <f t="shared" si="23"/>
        <v>0</v>
      </c>
      <c r="M40" s="244">
        <f t="shared" si="23"/>
        <v>0</v>
      </c>
      <c r="N40" s="244">
        <f t="shared" si="23"/>
        <v>0</v>
      </c>
      <c r="O40" s="244">
        <f t="shared" si="23"/>
        <v>0</v>
      </c>
      <c r="P40" s="244">
        <f t="shared" si="23"/>
        <v>0</v>
      </c>
    </row>
    <row r="41" spans="1:16" x14ac:dyDescent="0.25">
      <c r="A41" s="198"/>
      <c r="B41" s="216"/>
      <c r="C41" s="215">
        <v>85</v>
      </c>
      <c r="D41" s="211">
        <f>D18+D22</f>
        <v>-136150</v>
      </c>
      <c r="E41" s="211">
        <f t="shared" ref="E41:P41" si="24">E18+E22</f>
        <v>-11345.833333333334</v>
      </c>
      <c r="F41" s="211">
        <f t="shared" si="24"/>
        <v>-68075</v>
      </c>
      <c r="G41" s="211">
        <f t="shared" si="24"/>
        <v>-56729.166666666672</v>
      </c>
      <c r="H41" s="212">
        <f t="shared" si="24"/>
        <v>0</v>
      </c>
      <c r="I41" s="213">
        <f t="shared" si="24"/>
        <v>-56729.166666666672</v>
      </c>
      <c r="J41" s="249">
        <f t="shared" si="24"/>
        <v>0</v>
      </c>
      <c r="K41" s="249">
        <f t="shared" si="24"/>
        <v>0</v>
      </c>
      <c r="L41" s="244">
        <f t="shared" si="24"/>
        <v>0</v>
      </c>
      <c r="M41" s="244">
        <f t="shared" si="24"/>
        <v>0</v>
      </c>
      <c r="N41" s="244">
        <f t="shared" si="24"/>
        <v>0</v>
      </c>
      <c r="O41" s="244">
        <f t="shared" si="24"/>
        <v>0</v>
      </c>
      <c r="P41" s="244">
        <f t="shared" si="24"/>
        <v>0</v>
      </c>
    </row>
    <row r="42" spans="1:16" x14ac:dyDescent="0.25">
      <c r="A42" s="376" t="s">
        <v>22</v>
      </c>
      <c r="B42" s="376"/>
      <c r="C42" s="217"/>
      <c r="D42" s="217"/>
      <c r="E42" s="217"/>
      <c r="F42" s="217"/>
      <c r="G42" s="217"/>
      <c r="H42" s="217"/>
      <c r="I42" s="217"/>
      <c r="J42" s="250"/>
      <c r="K42" s="140"/>
      <c r="L42" s="140"/>
      <c r="M42" s="140"/>
      <c r="N42" s="140"/>
      <c r="O42" s="140"/>
      <c r="P42" s="140"/>
    </row>
    <row r="43" spans="1:16" x14ac:dyDescent="0.25">
      <c r="A43" s="194">
        <v>1</v>
      </c>
      <c r="B43" s="218" t="s">
        <v>5</v>
      </c>
      <c r="C43" s="219"/>
      <c r="D43" s="177">
        <f t="shared" ref="D43:P43" si="25">D44</f>
        <v>10642200</v>
      </c>
      <c r="E43" s="177">
        <f t="shared" si="25"/>
        <v>886850</v>
      </c>
      <c r="F43" s="177">
        <f t="shared" si="25"/>
        <v>5321100</v>
      </c>
      <c r="G43" s="177">
        <f t="shared" si="25"/>
        <v>4434250</v>
      </c>
      <c r="H43" s="164">
        <f t="shared" si="25"/>
        <v>316100</v>
      </c>
      <c r="I43" s="165">
        <f t="shared" si="25"/>
        <v>4118150</v>
      </c>
      <c r="J43" s="246">
        <f t="shared" si="25"/>
        <v>175000</v>
      </c>
      <c r="K43" s="246">
        <f t="shared" si="25"/>
        <v>0</v>
      </c>
      <c r="L43" s="242">
        <f t="shared" si="25"/>
        <v>175000</v>
      </c>
      <c r="M43" s="242">
        <f t="shared" si="25"/>
        <v>0</v>
      </c>
      <c r="N43" s="242">
        <f t="shared" si="25"/>
        <v>0</v>
      </c>
      <c r="O43" s="242">
        <f t="shared" si="25"/>
        <v>0</v>
      </c>
      <c r="P43" s="242">
        <f t="shared" si="25"/>
        <v>0</v>
      </c>
    </row>
    <row r="44" spans="1:16" x14ac:dyDescent="0.25">
      <c r="A44" s="220"/>
      <c r="B44" s="221" t="s">
        <v>1</v>
      </c>
      <c r="C44" s="222">
        <v>71</v>
      </c>
      <c r="D44" s="169">
        <v>10642200</v>
      </c>
      <c r="E44" s="170">
        <f>D44*1/12</f>
        <v>886850</v>
      </c>
      <c r="F44" s="170">
        <f>E44*6</f>
        <v>5321100</v>
      </c>
      <c r="G44" s="170">
        <f>E44*5</f>
        <v>4434250</v>
      </c>
      <c r="H44" s="171">
        <v>316100</v>
      </c>
      <c r="I44" s="172">
        <f>G44-H44</f>
        <v>4118150</v>
      </c>
      <c r="J44" s="247">
        <f>K44+L44+M44+N44+O44+P44</f>
        <v>175000</v>
      </c>
      <c r="K44" s="247"/>
      <c r="L44" s="140">
        <v>175000</v>
      </c>
      <c r="M44" s="140"/>
      <c r="N44" s="140"/>
      <c r="O44" s="140"/>
      <c r="P44" s="140"/>
    </row>
    <row r="45" spans="1:16" x14ac:dyDescent="0.25">
      <c r="A45" s="223">
        <v>2</v>
      </c>
      <c r="B45" s="218" t="s">
        <v>6</v>
      </c>
      <c r="C45" s="219"/>
      <c r="D45" s="177">
        <f t="shared" ref="D45:P45" si="26">D46+D47</f>
        <v>28601330</v>
      </c>
      <c r="E45" s="177">
        <f t="shared" si="26"/>
        <v>2383444.1666666665</v>
      </c>
      <c r="F45" s="177">
        <f t="shared" si="26"/>
        <v>14300665</v>
      </c>
      <c r="G45" s="177">
        <f t="shared" si="26"/>
        <v>11917220.833333332</v>
      </c>
      <c r="H45" s="164">
        <f t="shared" si="26"/>
        <v>5294290</v>
      </c>
      <c r="I45" s="165">
        <f t="shared" si="26"/>
        <v>6622930.8333333321</v>
      </c>
      <c r="J45" s="246">
        <f t="shared" si="26"/>
        <v>0</v>
      </c>
      <c r="K45" s="246">
        <f t="shared" si="26"/>
        <v>0</v>
      </c>
      <c r="L45" s="242">
        <f t="shared" si="26"/>
        <v>0</v>
      </c>
      <c r="M45" s="242">
        <f t="shared" si="26"/>
        <v>0</v>
      </c>
      <c r="N45" s="242">
        <f t="shared" si="26"/>
        <v>0</v>
      </c>
      <c r="O45" s="242">
        <f t="shared" si="26"/>
        <v>0</v>
      </c>
      <c r="P45" s="242">
        <f t="shared" si="26"/>
        <v>0</v>
      </c>
    </row>
    <row r="46" spans="1:16" x14ac:dyDescent="0.25">
      <c r="A46" s="224"/>
      <c r="B46" s="179" t="s">
        <v>20</v>
      </c>
      <c r="C46" s="225">
        <v>55</v>
      </c>
      <c r="D46" s="169">
        <v>12946330</v>
      </c>
      <c r="E46" s="170">
        <f>D46*1/12</f>
        <v>1078860.8333333333</v>
      </c>
      <c r="F46" s="170">
        <f>E46*6</f>
        <v>6473165</v>
      </c>
      <c r="G46" s="170">
        <f>E46*5</f>
        <v>5394304.166666666</v>
      </c>
      <c r="H46" s="171">
        <v>85000</v>
      </c>
      <c r="I46" s="172">
        <f>G46-H46</f>
        <v>5309304.166666666</v>
      </c>
      <c r="J46" s="247">
        <f>K46+L46+M46+N46+O46+P46</f>
        <v>0</v>
      </c>
      <c r="K46" s="239"/>
      <c r="L46" s="239"/>
      <c r="M46" s="140"/>
      <c r="N46" s="140"/>
      <c r="O46" s="140"/>
      <c r="P46" s="140"/>
    </row>
    <row r="47" spans="1:16" x14ac:dyDescent="0.25">
      <c r="A47" s="220"/>
      <c r="B47" s="203" t="s">
        <v>13</v>
      </c>
      <c r="C47" s="225">
        <v>58</v>
      </c>
      <c r="D47" s="169">
        <v>15655000</v>
      </c>
      <c r="E47" s="170">
        <f>D47*1/12</f>
        <v>1304583.3333333333</v>
      </c>
      <c r="F47" s="170">
        <f>E47*6</f>
        <v>7827500</v>
      </c>
      <c r="G47" s="170">
        <f>E47*5</f>
        <v>6522916.666666666</v>
      </c>
      <c r="H47" s="171">
        <v>5209290</v>
      </c>
      <c r="I47" s="172">
        <f>G47-H47</f>
        <v>1313626.666666666</v>
      </c>
      <c r="J47" s="247">
        <f>K47+L47+M47+N47+O47+P47</f>
        <v>0</v>
      </c>
      <c r="K47" s="247"/>
      <c r="L47" s="140"/>
      <c r="M47" s="140"/>
      <c r="N47" s="140"/>
      <c r="O47" s="140"/>
      <c r="P47" s="140"/>
    </row>
    <row r="48" spans="1:16" x14ac:dyDescent="0.25">
      <c r="A48" s="179">
        <v>3</v>
      </c>
      <c r="B48" s="182" t="s">
        <v>7</v>
      </c>
      <c r="C48" s="183"/>
      <c r="D48" s="205">
        <f t="shared" ref="D48:P50" si="27">D49</f>
        <v>38500</v>
      </c>
      <c r="E48" s="205">
        <f t="shared" si="27"/>
        <v>3208.3333333333335</v>
      </c>
      <c r="F48" s="205">
        <f t="shared" si="27"/>
        <v>19250</v>
      </c>
      <c r="G48" s="205">
        <f t="shared" si="27"/>
        <v>16041.666666666668</v>
      </c>
      <c r="H48" s="206">
        <f t="shared" si="27"/>
        <v>0</v>
      </c>
      <c r="I48" s="186">
        <f t="shared" si="27"/>
        <v>16041.666666666668</v>
      </c>
      <c r="J48" s="248">
        <f t="shared" si="27"/>
        <v>0</v>
      </c>
      <c r="K48" s="248">
        <f t="shared" si="27"/>
        <v>0</v>
      </c>
      <c r="L48" s="243">
        <f t="shared" si="27"/>
        <v>0</v>
      </c>
      <c r="M48" s="243">
        <f t="shared" si="27"/>
        <v>0</v>
      </c>
      <c r="N48" s="243">
        <f t="shared" si="27"/>
        <v>0</v>
      </c>
      <c r="O48" s="243">
        <f t="shared" si="27"/>
        <v>0</v>
      </c>
      <c r="P48" s="243">
        <f t="shared" si="27"/>
        <v>0</v>
      </c>
    </row>
    <row r="49" spans="1:16" x14ac:dyDescent="0.25">
      <c r="A49" s="226"/>
      <c r="B49" s="203" t="s">
        <v>14</v>
      </c>
      <c r="C49" s="189">
        <v>71</v>
      </c>
      <c r="D49" s="169">
        <v>38500</v>
      </c>
      <c r="E49" s="170">
        <f>D49*1/12</f>
        <v>3208.3333333333335</v>
      </c>
      <c r="F49" s="170">
        <f>E49*6</f>
        <v>19250</v>
      </c>
      <c r="G49" s="170">
        <f>E49*5</f>
        <v>16041.666666666668</v>
      </c>
      <c r="H49" s="171"/>
      <c r="I49" s="172">
        <f>G49-H49</f>
        <v>16041.666666666668</v>
      </c>
      <c r="J49" s="247">
        <f>K49+L49+M49+N49+O49</f>
        <v>0</v>
      </c>
      <c r="K49" s="140"/>
      <c r="L49" s="140"/>
      <c r="M49" s="140"/>
      <c r="N49" s="140"/>
      <c r="O49" s="140"/>
      <c r="P49" s="140"/>
    </row>
    <row r="50" spans="1:16" x14ac:dyDescent="0.25">
      <c r="A50" s="190">
        <v>4</v>
      </c>
      <c r="B50" s="191" t="s">
        <v>8</v>
      </c>
      <c r="C50" s="227"/>
      <c r="D50" s="184">
        <f t="shared" si="27"/>
        <v>331000</v>
      </c>
      <c r="E50" s="184">
        <f t="shared" si="27"/>
        <v>27583.333333333332</v>
      </c>
      <c r="F50" s="184">
        <f t="shared" si="27"/>
        <v>165500</v>
      </c>
      <c r="G50" s="184">
        <f t="shared" si="27"/>
        <v>137916.66666666666</v>
      </c>
      <c r="H50" s="185">
        <f t="shared" si="27"/>
        <v>45750</v>
      </c>
      <c r="I50" s="186">
        <f t="shared" si="27"/>
        <v>92166.666666666657</v>
      </c>
      <c r="J50" s="248">
        <f t="shared" si="27"/>
        <v>0</v>
      </c>
      <c r="K50" s="248">
        <f t="shared" si="27"/>
        <v>0</v>
      </c>
      <c r="L50" s="243">
        <f t="shared" si="27"/>
        <v>0</v>
      </c>
      <c r="M50" s="243">
        <f t="shared" si="27"/>
        <v>0</v>
      </c>
      <c r="N50" s="243">
        <f t="shared" si="27"/>
        <v>0</v>
      </c>
      <c r="O50" s="243">
        <f t="shared" si="27"/>
        <v>0</v>
      </c>
      <c r="P50" s="243">
        <f t="shared" si="27"/>
        <v>0</v>
      </c>
    </row>
    <row r="51" spans="1:16" x14ac:dyDescent="0.25">
      <c r="A51" s="226"/>
      <c r="B51" s="181" t="s">
        <v>15</v>
      </c>
      <c r="C51" s="189">
        <v>71</v>
      </c>
      <c r="D51" s="169">
        <v>331000</v>
      </c>
      <c r="E51" s="170">
        <f>D51*1/12</f>
        <v>27583.333333333332</v>
      </c>
      <c r="F51" s="170">
        <f>E51*6</f>
        <v>165500</v>
      </c>
      <c r="G51" s="170">
        <f>E51*5</f>
        <v>137916.66666666666</v>
      </c>
      <c r="H51" s="171">
        <v>45750</v>
      </c>
      <c r="I51" s="172">
        <f>G51-H51</f>
        <v>92166.666666666657</v>
      </c>
      <c r="J51" s="247">
        <f>K51+L51+M51+N51+O51</f>
        <v>0</v>
      </c>
      <c r="K51" s="140"/>
      <c r="L51" s="140"/>
      <c r="M51" s="140"/>
      <c r="N51" s="140"/>
      <c r="O51" s="140"/>
      <c r="P51" s="140"/>
    </row>
    <row r="52" spans="1:16" x14ac:dyDescent="0.25">
      <c r="A52" s="194">
        <v>5</v>
      </c>
      <c r="B52" s="191" t="s">
        <v>11</v>
      </c>
      <c r="C52" s="195"/>
      <c r="D52" s="184">
        <f t="shared" ref="D52:P52" si="28">D53</f>
        <v>473000</v>
      </c>
      <c r="E52" s="184">
        <f t="shared" si="28"/>
        <v>39416.666666666664</v>
      </c>
      <c r="F52" s="184">
        <f t="shared" si="28"/>
        <v>236500</v>
      </c>
      <c r="G52" s="184">
        <f t="shared" si="28"/>
        <v>197083.33333333331</v>
      </c>
      <c r="H52" s="185">
        <f t="shared" si="28"/>
        <v>0</v>
      </c>
      <c r="I52" s="186">
        <f t="shared" si="28"/>
        <v>197083.33333333331</v>
      </c>
      <c r="J52" s="248">
        <f t="shared" si="28"/>
        <v>0</v>
      </c>
      <c r="K52" s="248">
        <f t="shared" si="28"/>
        <v>0</v>
      </c>
      <c r="L52" s="243">
        <f t="shared" si="28"/>
        <v>0</v>
      </c>
      <c r="M52" s="243">
        <f t="shared" si="28"/>
        <v>0</v>
      </c>
      <c r="N52" s="243">
        <f t="shared" si="28"/>
        <v>0</v>
      </c>
      <c r="O52" s="243">
        <f t="shared" si="28"/>
        <v>0</v>
      </c>
      <c r="P52" s="243">
        <f t="shared" si="28"/>
        <v>0</v>
      </c>
    </row>
    <row r="53" spans="1:16" x14ac:dyDescent="0.25">
      <c r="A53" s="220"/>
      <c r="B53" s="181" t="s">
        <v>29</v>
      </c>
      <c r="C53" s="189">
        <v>71</v>
      </c>
      <c r="D53" s="169">
        <v>473000</v>
      </c>
      <c r="E53" s="170">
        <f>D53*1/12</f>
        <v>39416.666666666664</v>
      </c>
      <c r="F53" s="170">
        <f>E53*6</f>
        <v>236500</v>
      </c>
      <c r="G53" s="170">
        <f>E53*5</f>
        <v>197083.33333333331</v>
      </c>
      <c r="H53" s="171"/>
      <c r="I53" s="172">
        <f>G53-H53</f>
        <v>197083.33333333331</v>
      </c>
      <c r="J53" s="247">
        <f>K53+L53+M53+N53+O53</f>
        <v>0</v>
      </c>
      <c r="K53" s="140"/>
      <c r="L53" s="140"/>
      <c r="M53" s="140"/>
      <c r="N53" s="140"/>
      <c r="O53" s="140"/>
      <c r="P53" s="140"/>
    </row>
    <row r="54" spans="1:16" x14ac:dyDescent="0.25">
      <c r="A54" s="179">
        <v>6</v>
      </c>
      <c r="B54" s="182" t="s">
        <v>9</v>
      </c>
      <c r="C54" s="228"/>
      <c r="D54" s="184">
        <f t="shared" ref="D54:P54" si="29">D55</f>
        <v>280260</v>
      </c>
      <c r="E54" s="184">
        <f t="shared" si="29"/>
        <v>23355</v>
      </c>
      <c r="F54" s="184">
        <f t="shared" si="29"/>
        <v>140130</v>
      </c>
      <c r="G54" s="184">
        <f t="shared" si="29"/>
        <v>116775</v>
      </c>
      <c r="H54" s="185">
        <f t="shared" si="29"/>
        <v>0</v>
      </c>
      <c r="I54" s="186">
        <f t="shared" si="29"/>
        <v>116775</v>
      </c>
      <c r="J54" s="248">
        <f t="shared" si="29"/>
        <v>0</v>
      </c>
      <c r="K54" s="248">
        <f t="shared" si="29"/>
        <v>0</v>
      </c>
      <c r="L54" s="243">
        <f t="shared" si="29"/>
        <v>0</v>
      </c>
      <c r="M54" s="243">
        <f t="shared" si="29"/>
        <v>0</v>
      </c>
      <c r="N54" s="243">
        <f t="shared" si="29"/>
        <v>0</v>
      </c>
      <c r="O54" s="243">
        <f t="shared" si="29"/>
        <v>0</v>
      </c>
      <c r="P54" s="243">
        <f t="shared" si="29"/>
        <v>0</v>
      </c>
    </row>
    <row r="55" spans="1:16" x14ac:dyDescent="0.25">
      <c r="A55" s="181"/>
      <c r="B55" s="181" t="s">
        <v>18</v>
      </c>
      <c r="C55" s="208">
        <v>71</v>
      </c>
      <c r="D55" s="169">
        <v>280260</v>
      </c>
      <c r="E55" s="170">
        <f>D55*1/12</f>
        <v>23355</v>
      </c>
      <c r="F55" s="170">
        <f>E55*6</f>
        <v>140130</v>
      </c>
      <c r="G55" s="170">
        <f>E55*5</f>
        <v>116775</v>
      </c>
      <c r="H55" s="171"/>
      <c r="I55" s="172">
        <f>G55-H55</f>
        <v>116775</v>
      </c>
      <c r="J55" s="247">
        <f>K55+L55+M55+N55+O55</f>
        <v>0</v>
      </c>
      <c r="K55" s="140"/>
      <c r="L55" s="140"/>
      <c r="M55" s="140"/>
      <c r="N55" s="140"/>
      <c r="O55" s="140"/>
      <c r="P55" s="140"/>
    </row>
    <row r="56" spans="1:16" x14ac:dyDescent="0.25">
      <c r="A56" s="194">
        <v>7</v>
      </c>
      <c r="B56" s="191" t="s">
        <v>12</v>
      </c>
      <c r="C56" s="228"/>
      <c r="D56" s="184">
        <f>D57+D58</f>
        <v>190000</v>
      </c>
      <c r="E56" s="184">
        <f t="shared" ref="E56:P56" si="30">E57+E58</f>
        <v>15833.333333333334</v>
      </c>
      <c r="F56" s="184">
        <f t="shared" si="30"/>
        <v>95000</v>
      </c>
      <c r="G56" s="184">
        <f t="shared" si="30"/>
        <v>79166.666666666672</v>
      </c>
      <c r="H56" s="185">
        <f t="shared" si="30"/>
        <v>59500</v>
      </c>
      <c r="I56" s="186">
        <f t="shared" si="30"/>
        <v>19666.666666666672</v>
      </c>
      <c r="J56" s="248">
        <f t="shared" si="30"/>
        <v>0</v>
      </c>
      <c r="K56" s="248">
        <f t="shared" si="30"/>
        <v>0</v>
      </c>
      <c r="L56" s="243">
        <f t="shared" si="30"/>
        <v>0</v>
      </c>
      <c r="M56" s="243">
        <f t="shared" si="30"/>
        <v>0</v>
      </c>
      <c r="N56" s="243">
        <f t="shared" si="30"/>
        <v>0</v>
      </c>
      <c r="O56" s="243">
        <f t="shared" si="30"/>
        <v>0</v>
      </c>
      <c r="P56" s="243">
        <f t="shared" si="30"/>
        <v>0</v>
      </c>
    </row>
    <row r="57" spans="1:16" x14ac:dyDescent="0.25">
      <c r="A57" s="196"/>
      <c r="B57" s="188"/>
      <c r="C57" s="229">
        <v>58</v>
      </c>
      <c r="D57" s="230">
        <v>127330</v>
      </c>
      <c r="E57" s="170">
        <f>D57*1/12</f>
        <v>10610.833333333334</v>
      </c>
      <c r="F57" s="170">
        <f>E57*6</f>
        <v>63665</v>
      </c>
      <c r="G57" s="170">
        <f>E57*5</f>
        <v>53054.166666666672</v>
      </c>
      <c r="H57" s="171">
        <v>59500</v>
      </c>
      <c r="I57" s="172">
        <f>G57-H57</f>
        <v>-6445.8333333333285</v>
      </c>
      <c r="J57" s="247">
        <f>K57+L57+M57+N57+O57</f>
        <v>0</v>
      </c>
      <c r="K57" s="140"/>
      <c r="L57" s="239"/>
      <c r="M57" s="140"/>
      <c r="N57" s="140"/>
      <c r="O57" s="140"/>
      <c r="P57" s="140"/>
    </row>
    <row r="58" spans="1:16" x14ac:dyDescent="0.25">
      <c r="A58" s="198"/>
      <c r="B58" s="203" t="s">
        <v>16</v>
      </c>
      <c r="C58" s="229">
        <v>71</v>
      </c>
      <c r="D58" s="230">
        <v>62670</v>
      </c>
      <c r="E58" s="170">
        <f>D58*1/12</f>
        <v>5222.5</v>
      </c>
      <c r="F58" s="170">
        <f>E58*6</f>
        <v>31335</v>
      </c>
      <c r="G58" s="170">
        <f>E58*5</f>
        <v>26112.5</v>
      </c>
      <c r="H58" s="171"/>
      <c r="I58" s="172">
        <f>G58-H58</f>
        <v>26112.5</v>
      </c>
      <c r="J58" s="247">
        <f>K58+L58+M58+N58+O58</f>
        <v>0</v>
      </c>
      <c r="K58" s="140"/>
      <c r="L58" s="140"/>
      <c r="M58" s="140"/>
      <c r="N58" s="140"/>
      <c r="O58" s="140"/>
      <c r="P58" s="140"/>
    </row>
    <row r="59" spans="1:16" x14ac:dyDescent="0.25">
      <c r="A59" s="179">
        <v>8</v>
      </c>
      <c r="B59" s="182" t="s">
        <v>35</v>
      </c>
      <c r="C59" s="228"/>
      <c r="D59" s="184">
        <f t="shared" ref="D59:L59" si="31">D60+D61</f>
        <v>238596130</v>
      </c>
      <c r="E59" s="184">
        <f t="shared" si="31"/>
        <v>19883010.833333336</v>
      </c>
      <c r="F59" s="184">
        <f t="shared" si="31"/>
        <v>119298065</v>
      </c>
      <c r="G59" s="184">
        <f t="shared" si="31"/>
        <v>99415054.166666672</v>
      </c>
      <c r="H59" s="185">
        <f t="shared" si="31"/>
        <v>29491943</v>
      </c>
      <c r="I59" s="186">
        <f t="shared" si="31"/>
        <v>69923111.166666672</v>
      </c>
      <c r="J59" s="248">
        <f t="shared" si="31"/>
        <v>0</v>
      </c>
      <c r="K59" s="248">
        <f t="shared" si="31"/>
        <v>0</v>
      </c>
      <c r="L59" s="243">
        <f t="shared" si="31"/>
        <v>0</v>
      </c>
      <c r="M59" s="243">
        <f>M60+M61</f>
        <v>0</v>
      </c>
      <c r="N59" s="243">
        <f>N60+N61</f>
        <v>0</v>
      </c>
      <c r="O59" s="243">
        <f>O60+O61</f>
        <v>0</v>
      </c>
      <c r="P59" s="243">
        <f>P60+P61</f>
        <v>0</v>
      </c>
    </row>
    <row r="60" spans="1:16" x14ac:dyDescent="0.25">
      <c r="A60" s="179"/>
      <c r="B60" s="179" t="s">
        <v>36</v>
      </c>
      <c r="C60" s="208">
        <v>58</v>
      </c>
      <c r="D60" s="169">
        <v>70275000</v>
      </c>
      <c r="E60" s="170">
        <f>D60*1/12</f>
        <v>5856250</v>
      </c>
      <c r="F60" s="170">
        <f>E60*6</f>
        <v>35137500</v>
      </c>
      <c r="G60" s="170">
        <f>E60*5</f>
        <v>29281250</v>
      </c>
      <c r="H60" s="171">
        <v>15233078</v>
      </c>
      <c r="I60" s="172">
        <f>G60-H60</f>
        <v>14048172</v>
      </c>
      <c r="J60" s="247">
        <f>K60+L60+M60+N60+O60</f>
        <v>0</v>
      </c>
      <c r="K60" s="140"/>
      <c r="L60" s="140"/>
      <c r="M60" s="140"/>
      <c r="N60" s="140"/>
      <c r="O60" s="140"/>
      <c r="P60" s="140"/>
    </row>
    <row r="61" spans="1:16" x14ac:dyDescent="0.25">
      <c r="A61" s="196"/>
      <c r="B61" s="179"/>
      <c r="C61" s="208">
        <v>71</v>
      </c>
      <c r="D61" s="169">
        <v>168321130</v>
      </c>
      <c r="E61" s="170">
        <f>D61*1/12</f>
        <v>14026760.833333334</v>
      </c>
      <c r="F61" s="170">
        <f>E61*6</f>
        <v>84160565</v>
      </c>
      <c r="G61" s="170">
        <f>E61*5</f>
        <v>70133804.166666672</v>
      </c>
      <c r="H61" s="171">
        <v>14258865</v>
      </c>
      <c r="I61" s="172">
        <f>G61-H61</f>
        <v>55874939.166666672</v>
      </c>
      <c r="J61" s="247">
        <f>K61+L61+M61+N61+O61</f>
        <v>0</v>
      </c>
      <c r="K61" s="247"/>
      <c r="L61" s="140"/>
      <c r="M61" s="140"/>
      <c r="N61" s="140"/>
      <c r="O61" s="140"/>
      <c r="P61" s="140"/>
    </row>
    <row r="62" spans="1:16" x14ac:dyDescent="0.25">
      <c r="A62" s="194"/>
      <c r="B62" s="209" t="s">
        <v>24</v>
      </c>
      <c r="C62" s="210"/>
      <c r="D62" s="211">
        <f t="shared" ref="D62:H62" si="32">SUM(D63:D65)</f>
        <v>279152420</v>
      </c>
      <c r="E62" s="211">
        <f t="shared" si="32"/>
        <v>23262701.666666668</v>
      </c>
      <c r="F62" s="211">
        <f t="shared" ref="F62:G62" si="33">SUM(F63:F65)</f>
        <v>139576210</v>
      </c>
      <c r="G62" s="211">
        <f t="shared" si="33"/>
        <v>116313508.33333334</v>
      </c>
      <c r="H62" s="212">
        <f t="shared" si="32"/>
        <v>35207583</v>
      </c>
      <c r="I62" s="213">
        <f t="shared" ref="I62:P62" si="34">SUM(I63:I65)</f>
        <v>81105925.333333343</v>
      </c>
      <c r="J62" s="249">
        <f t="shared" si="34"/>
        <v>175000</v>
      </c>
      <c r="K62" s="249">
        <f t="shared" si="34"/>
        <v>0</v>
      </c>
      <c r="L62" s="244">
        <f t="shared" si="34"/>
        <v>175000</v>
      </c>
      <c r="M62" s="244">
        <f t="shared" si="34"/>
        <v>0</v>
      </c>
      <c r="N62" s="244">
        <f t="shared" si="34"/>
        <v>0</v>
      </c>
      <c r="O62" s="244">
        <f t="shared" si="34"/>
        <v>0</v>
      </c>
      <c r="P62" s="244">
        <f t="shared" si="34"/>
        <v>0</v>
      </c>
    </row>
    <row r="63" spans="1:16" x14ac:dyDescent="0.25">
      <c r="A63" s="196"/>
      <c r="B63" s="214" t="s">
        <v>25</v>
      </c>
      <c r="C63" s="215">
        <v>55</v>
      </c>
      <c r="D63" s="211">
        <f t="shared" ref="D63:P63" si="35">D46</f>
        <v>12946330</v>
      </c>
      <c r="E63" s="211">
        <f t="shared" si="35"/>
        <v>1078860.8333333333</v>
      </c>
      <c r="F63" s="211">
        <f t="shared" si="35"/>
        <v>6473165</v>
      </c>
      <c r="G63" s="211">
        <f t="shared" si="35"/>
        <v>5394304.166666666</v>
      </c>
      <c r="H63" s="212">
        <f t="shared" si="35"/>
        <v>85000</v>
      </c>
      <c r="I63" s="213">
        <f t="shared" si="35"/>
        <v>5309304.166666666</v>
      </c>
      <c r="J63" s="249">
        <f t="shared" si="35"/>
        <v>0</v>
      </c>
      <c r="K63" s="249">
        <f t="shared" si="35"/>
        <v>0</v>
      </c>
      <c r="L63" s="244">
        <f t="shared" si="35"/>
        <v>0</v>
      </c>
      <c r="M63" s="244">
        <f t="shared" si="35"/>
        <v>0</v>
      </c>
      <c r="N63" s="244">
        <f t="shared" si="35"/>
        <v>0</v>
      </c>
      <c r="O63" s="244">
        <f t="shared" si="35"/>
        <v>0</v>
      </c>
      <c r="P63" s="244">
        <f t="shared" si="35"/>
        <v>0</v>
      </c>
    </row>
    <row r="64" spans="1:16" x14ac:dyDescent="0.25">
      <c r="A64" s="196"/>
      <c r="B64" s="214" t="s">
        <v>26</v>
      </c>
      <c r="C64" s="216">
        <v>58</v>
      </c>
      <c r="D64" s="231">
        <f t="shared" ref="D64:P64" si="36">D47+D60+D57</f>
        <v>86057330</v>
      </c>
      <c r="E64" s="231">
        <f t="shared" si="36"/>
        <v>7171444.166666666</v>
      </c>
      <c r="F64" s="231">
        <f t="shared" si="36"/>
        <v>43028665</v>
      </c>
      <c r="G64" s="231">
        <f t="shared" si="36"/>
        <v>35857220.833333328</v>
      </c>
      <c r="H64" s="232">
        <f t="shared" si="36"/>
        <v>20501868</v>
      </c>
      <c r="I64" s="213">
        <f t="shared" si="36"/>
        <v>15355352.833333332</v>
      </c>
      <c r="J64" s="249">
        <f t="shared" si="36"/>
        <v>0</v>
      </c>
      <c r="K64" s="249">
        <f t="shared" si="36"/>
        <v>0</v>
      </c>
      <c r="L64" s="244">
        <f t="shared" si="36"/>
        <v>0</v>
      </c>
      <c r="M64" s="244">
        <f t="shared" si="36"/>
        <v>0</v>
      </c>
      <c r="N64" s="244">
        <f t="shared" si="36"/>
        <v>0</v>
      </c>
      <c r="O64" s="244">
        <f t="shared" si="36"/>
        <v>0</v>
      </c>
      <c r="P64" s="244">
        <f t="shared" si="36"/>
        <v>0</v>
      </c>
    </row>
    <row r="65" spans="1:16" x14ac:dyDescent="0.25">
      <c r="A65" s="224"/>
      <c r="B65" s="173"/>
      <c r="C65" s="216">
        <v>71</v>
      </c>
      <c r="D65" s="231">
        <f t="shared" ref="D65:P65" si="37">D44+D49+D51+D53+D55+D58+D61</f>
        <v>180148760</v>
      </c>
      <c r="E65" s="231">
        <f t="shared" si="37"/>
        <v>15012396.666666668</v>
      </c>
      <c r="F65" s="231">
        <f t="shared" si="37"/>
        <v>90074380</v>
      </c>
      <c r="G65" s="231">
        <f t="shared" si="37"/>
        <v>75061983.333333343</v>
      </c>
      <c r="H65" s="232">
        <f t="shared" si="37"/>
        <v>14620715</v>
      </c>
      <c r="I65" s="213">
        <f t="shared" si="37"/>
        <v>60441268.333333336</v>
      </c>
      <c r="J65" s="249">
        <f t="shared" si="37"/>
        <v>175000</v>
      </c>
      <c r="K65" s="249">
        <f t="shared" si="37"/>
        <v>0</v>
      </c>
      <c r="L65" s="244">
        <f t="shared" si="37"/>
        <v>175000</v>
      </c>
      <c r="M65" s="244">
        <f t="shared" si="37"/>
        <v>0</v>
      </c>
      <c r="N65" s="244">
        <f t="shared" si="37"/>
        <v>0</v>
      </c>
      <c r="O65" s="244">
        <f t="shared" si="37"/>
        <v>0</v>
      </c>
      <c r="P65" s="244">
        <f t="shared" si="37"/>
        <v>0</v>
      </c>
    </row>
    <row r="66" spans="1:16" x14ac:dyDescent="0.25">
      <c r="A66" s="194"/>
      <c r="B66" s="209"/>
      <c r="C66" s="210"/>
      <c r="D66" s="233">
        <f t="shared" ref="D66:H66" si="38">SUM(D67:D74)</f>
        <v>317888420</v>
      </c>
      <c r="E66" s="233">
        <f t="shared" si="38"/>
        <v>26490701.666666668</v>
      </c>
      <c r="F66" s="233">
        <f t="shared" ref="F66:G66" si="39">SUM(F67:F74)</f>
        <v>158944210</v>
      </c>
      <c r="G66" s="233">
        <f t="shared" si="39"/>
        <v>132453508.33333333</v>
      </c>
      <c r="H66" s="234">
        <f t="shared" si="38"/>
        <v>45776683</v>
      </c>
      <c r="I66" s="235">
        <f t="shared" ref="I66:P66" si="40">SUM(I67:I74)</f>
        <v>86676825.333333328</v>
      </c>
      <c r="J66" s="251">
        <f t="shared" si="40"/>
        <v>2999760</v>
      </c>
      <c r="K66" s="251">
        <f t="shared" si="40"/>
        <v>2324760</v>
      </c>
      <c r="L66" s="245">
        <f t="shared" si="40"/>
        <v>675000</v>
      </c>
      <c r="M66" s="245">
        <f t="shared" si="40"/>
        <v>0</v>
      </c>
      <c r="N66" s="245">
        <f t="shared" si="40"/>
        <v>0</v>
      </c>
      <c r="O66" s="245">
        <f t="shared" si="40"/>
        <v>0</v>
      </c>
      <c r="P66" s="245">
        <f t="shared" si="40"/>
        <v>0</v>
      </c>
    </row>
    <row r="67" spans="1:16" x14ac:dyDescent="0.25">
      <c r="A67" s="196"/>
      <c r="B67" s="214" t="s">
        <v>24</v>
      </c>
      <c r="C67" s="168">
        <v>10</v>
      </c>
      <c r="D67" s="233">
        <f t="shared" ref="D67:P68" si="41">D36</f>
        <v>23532000</v>
      </c>
      <c r="E67" s="233">
        <f t="shared" si="41"/>
        <v>1961000</v>
      </c>
      <c r="F67" s="233">
        <f t="shared" si="41"/>
        <v>11766000</v>
      </c>
      <c r="G67" s="233">
        <f t="shared" si="41"/>
        <v>9805000</v>
      </c>
      <c r="H67" s="234">
        <f t="shared" si="41"/>
        <v>7844000</v>
      </c>
      <c r="I67" s="235">
        <f t="shared" si="41"/>
        <v>1961000</v>
      </c>
      <c r="J67" s="251">
        <f t="shared" si="41"/>
        <v>1961000</v>
      </c>
      <c r="K67" s="251">
        <f t="shared" si="41"/>
        <v>1961000</v>
      </c>
      <c r="L67" s="245">
        <f t="shared" si="41"/>
        <v>0</v>
      </c>
      <c r="M67" s="245">
        <f t="shared" si="41"/>
        <v>0</v>
      </c>
      <c r="N67" s="245">
        <f t="shared" si="41"/>
        <v>0</v>
      </c>
      <c r="O67" s="245">
        <f t="shared" si="41"/>
        <v>0</v>
      </c>
      <c r="P67" s="245">
        <f t="shared" si="41"/>
        <v>0</v>
      </c>
    </row>
    <row r="68" spans="1:16" x14ac:dyDescent="0.25">
      <c r="A68" s="196"/>
      <c r="B68" s="214" t="s">
        <v>31</v>
      </c>
      <c r="C68" s="168">
        <v>20</v>
      </c>
      <c r="D68" s="233">
        <f t="shared" si="41"/>
        <v>6408150</v>
      </c>
      <c r="E68" s="233">
        <f t="shared" si="41"/>
        <v>534012.5</v>
      </c>
      <c r="F68" s="233">
        <f t="shared" si="41"/>
        <v>3204075</v>
      </c>
      <c r="G68" s="233">
        <f t="shared" si="41"/>
        <v>2670062.5</v>
      </c>
      <c r="H68" s="234">
        <f t="shared" si="41"/>
        <v>1666780</v>
      </c>
      <c r="I68" s="235">
        <f t="shared" si="41"/>
        <v>1003282.5000000002</v>
      </c>
      <c r="J68" s="251">
        <f t="shared" si="41"/>
        <v>349180</v>
      </c>
      <c r="K68" s="251">
        <f t="shared" si="41"/>
        <v>349180</v>
      </c>
      <c r="L68" s="245">
        <f t="shared" si="41"/>
        <v>0</v>
      </c>
      <c r="M68" s="245">
        <f t="shared" si="41"/>
        <v>0</v>
      </c>
      <c r="N68" s="245">
        <f t="shared" si="41"/>
        <v>0</v>
      </c>
      <c r="O68" s="245">
        <f t="shared" si="41"/>
        <v>0</v>
      </c>
      <c r="P68" s="245">
        <f t="shared" si="41"/>
        <v>0</v>
      </c>
    </row>
    <row r="69" spans="1:16" x14ac:dyDescent="0.25">
      <c r="A69" s="224"/>
      <c r="B69" s="214" t="s">
        <v>32</v>
      </c>
      <c r="C69" s="168">
        <v>55</v>
      </c>
      <c r="D69" s="233">
        <f t="shared" ref="D69:P69" si="42">D38+D63</f>
        <v>13216330</v>
      </c>
      <c r="E69" s="233">
        <f t="shared" si="42"/>
        <v>1101360.8333333333</v>
      </c>
      <c r="F69" s="233">
        <f t="shared" si="42"/>
        <v>6608165</v>
      </c>
      <c r="G69" s="233">
        <f t="shared" si="42"/>
        <v>5506804.166666666</v>
      </c>
      <c r="H69" s="234">
        <f t="shared" si="42"/>
        <v>85000</v>
      </c>
      <c r="I69" s="235">
        <f t="shared" si="42"/>
        <v>5421804.166666666</v>
      </c>
      <c r="J69" s="251">
        <f t="shared" si="42"/>
        <v>0</v>
      </c>
      <c r="K69" s="251">
        <f t="shared" si="42"/>
        <v>0</v>
      </c>
      <c r="L69" s="245">
        <f t="shared" si="42"/>
        <v>0</v>
      </c>
      <c r="M69" s="245">
        <f t="shared" si="42"/>
        <v>0</v>
      </c>
      <c r="N69" s="245">
        <f t="shared" si="42"/>
        <v>0</v>
      </c>
      <c r="O69" s="245">
        <f t="shared" si="42"/>
        <v>0</v>
      </c>
      <c r="P69" s="245">
        <f t="shared" si="42"/>
        <v>0</v>
      </c>
    </row>
    <row r="70" spans="1:16" x14ac:dyDescent="0.25">
      <c r="A70" s="224"/>
      <c r="B70" s="214" t="s">
        <v>33</v>
      </c>
      <c r="C70" s="168">
        <v>57</v>
      </c>
      <c r="D70" s="233">
        <f t="shared" ref="D70:P70" si="43">D39</f>
        <v>4087000</v>
      </c>
      <c r="E70" s="233">
        <f t="shared" si="43"/>
        <v>340583.33333333331</v>
      </c>
      <c r="F70" s="233">
        <f t="shared" si="43"/>
        <v>2043500</v>
      </c>
      <c r="G70" s="233">
        <f t="shared" si="43"/>
        <v>1702916.6666666665</v>
      </c>
      <c r="H70" s="234">
        <f t="shared" si="43"/>
        <v>1000000</v>
      </c>
      <c r="I70" s="235">
        <f t="shared" si="43"/>
        <v>702916.66666666651</v>
      </c>
      <c r="J70" s="251">
        <f t="shared" si="43"/>
        <v>500000</v>
      </c>
      <c r="K70" s="251">
        <f t="shared" si="43"/>
        <v>0</v>
      </c>
      <c r="L70" s="245">
        <f t="shared" si="43"/>
        <v>500000</v>
      </c>
      <c r="M70" s="245">
        <f t="shared" si="43"/>
        <v>0</v>
      </c>
      <c r="N70" s="245">
        <f t="shared" si="43"/>
        <v>0</v>
      </c>
      <c r="O70" s="245">
        <f t="shared" si="43"/>
        <v>0</v>
      </c>
      <c r="P70" s="245">
        <f t="shared" si="43"/>
        <v>0</v>
      </c>
    </row>
    <row r="71" spans="1:16" x14ac:dyDescent="0.25">
      <c r="A71" s="196"/>
      <c r="B71" s="214"/>
      <c r="C71" s="168">
        <v>58</v>
      </c>
      <c r="D71" s="233">
        <f t="shared" ref="D71:P71" si="44">D64</f>
        <v>86057330</v>
      </c>
      <c r="E71" s="233">
        <f t="shared" si="44"/>
        <v>7171444.166666666</v>
      </c>
      <c r="F71" s="233">
        <f t="shared" si="44"/>
        <v>43028665</v>
      </c>
      <c r="G71" s="233">
        <f t="shared" si="44"/>
        <v>35857220.833333328</v>
      </c>
      <c r="H71" s="234">
        <f t="shared" si="44"/>
        <v>20501868</v>
      </c>
      <c r="I71" s="235">
        <f t="shared" si="44"/>
        <v>15355352.833333332</v>
      </c>
      <c r="J71" s="251">
        <f t="shared" si="44"/>
        <v>0</v>
      </c>
      <c r="K71" s="251">
        <f t="shared" si="44"/>
        <v>0</v>
      </c>
      <c r="L71" s="245">
        <f t="shared" si="44"/>
        <v>0</v>
      </c>
      <c r="M71" s="245">
        <f t="shared" si="44"/>
        <v>0</v>
      </c>
      <c r="N71" s="245">
        <f t="shared" si="44"/>
        <v>0</v>
      </c>
      <c r="O71" s="245">
        <f t="shared" si="44"/>
        <v>0</v>
      </c>
      <c r="P71" s="245">
        <f t="shared" si="44"/>
        <v>0</v>
      </c>
    </row>
    <row r="72" spans="1:16" x14ac:dyDescent="0.25">
      <c r="A72" s="224"/>
      <c r="B72" s="173"/>
      <c r="C72" s="168">
        <v>59</v>
      </c>
      <c r="D72" s="233">
        <f t="shared" ref="D72:P72" si="45">D40</f>
        <v>4575000</v>
      </c>
      <c r="E72" s="233">
        <f t="shared" si="45"/>
        <v>381250</v>
      </c>
      <c r="F72" s="233">
        <f t="shared" si="45"/>
        <v>2287500</v>
      </c>
      <c r="G72" s="233">
        <f t="shared" si="45"/>
        <v>1906250.0000000002</v>
      </c>
      <c r="H72" s="234">
        <f t="shared" si="45"/>
        <v>58320</v>
      </c>
      <c r="I72" s="235">
        <f t="shared" si="45"/>
        <v>1847930.0000000002</v>
      </c>
      <c r="J72" s="251">
        <f t="shared" si="45"/>
        <v>14580</v>
      </c>
      <c r="K72" s="251">
        <f t="shared" si="45"/>
        <v>14580</v>
      </c>
      <c r="L72" s="245">
        <f t="shared" si="45"/>
        <v>0</v>
      </c>
      <c r="M72" s="245">
        <f t="shared" si="45"/>
        <v>0</v>
      </c>
      <c r="N72" s="245">
        <f t="shared" si="45"/>
        <v>0</v>
      </c>
      <c r="O72" s="245">
        <f t="shared" si="45"/>
        <v>0</v>
      </c>
      <c r="P72" s="245">
        <f t="shared" si="45"/>
        <v>0</v>
      </c>
    </row>
    <row r="73" spans="1:16" x14ac:dyDescent="0.25">
      <c r="A73" s="224"/>
      <c r="B73" s="173"/>
      <c r="C73" s="168">
        <v>71</v>
      </c>
      <c r="D73" s="233">
        <f t="shared" ref="D73:P73" si="46">D65</f>
        <v>180148760</v>
      </c>
      <c r="E73" s="233">
        <f t="shared" si="46"/>
        <v>15012396.666666668</v>
      </c>
      <c r="F73" s="233">
        <f t="shared" si="46"/>
        <v>90074380</v>
      </c>
      <c r="G73" s="233">
        <f t="shared" si="46"/>
        <v>75061983.333333343</v>
      </c>
      <c r="H73" s="234">
        <f t="shared" si="46"/>
        <v>14620715</v>
      </c>
      <c r="I73" s="235">
        <f t="shared" si="46"/>
        <v>60441268.333333336</v>
      </c>
      <c r="J73" s="251">
        <f t="shared" si="46"/>
        <v>175000</v>
      </c>
      <c r="K73" s="251">
        <f t="shared" si="46"/>
        <v>0</v>
      </c>
      <c r="L73" s="245">
        <f t="shared" si="46"/>
        <v>175000</v>
      </c>
      <c r="M73" s="245">
        <f t="shared" si="46"/>
        <v>0</v>
      </c>
      <c r="N73" s="245">
        <f t="shared" si="46"/>
        <v>0</v>
      </c>
      <c r="O73" s="245">
        <f t="shared" si="46"/>
        <v>0</v>
      </c>
      <c r="P73" s="245">
        <f t="shared" si="46"/>
        <v>0</v>
      </c>
    </row>
    <row r="74" spans="1:16" x14ac:dyDescent="0.25">
      <c r="A74" s="220"/>
      <c r="B74" s="236"/>
      <c r="C74" s="168">
        <v>85</v>
      </c>
      <c r="D74" s="233">
        <f t="shared" ref="D74:P74" si="47">D41</f>
        <v>-136150</v>
      </c>
      <c r="E74" s="233">
        <f t="shared" si="47"/>
        <v>-11345.833333333334</v>
      </c>
      <c r="F74" s="233">
        <f t="shared" si="47"/>
        <v>-68075</v>
      </c>
      <c r="G74" s="233">
        <f t="shared" si="47"/>
        <v>-56729.166666666672</v>
      </c>
      <c r="H74" s="234">
        <f t="shared" si="47"/>
        <v>0</v>
      </c>
      <c r="I74" s="235">
        <f t="shared" si="47"/>
        <v>-56729.166666666672</v>
      </c>
      <c r="J74" s="251">
        <f t="shared" si="47"/>
        <v>0</v>
      </c>
      <c r="K74" s="251">
        <f t="shared" si="47"/>
        <v>0</v>
      </c>
      <c r="L74" s="245">
        <f t="shared" si="47"/>
        <v>0</v>
      </c>
      <c r="M74" s="245">
        <f t="shared" si="47"/>
        <v>0</v>
      </c>
      <c r="N74" s="245">
        <f t="shared" si="47"/>
        <v>0</v>
      </c>
      <c r="O74" s="245">
        <f t="shared" si="47"/>
        <v>0</v>
      </c>
      <c r="P74" s="245">
        <f t="shared" si="47"/>
        <v>0</v>
      </c>
    </row>
    <row r="75" spans="1:16" x14ac:dyDescent="0.25">
      <c r="D75" s="34"/>
    </row>
    <row r="76" spans="1:16" x14ac:dyDescent="0.25">
      <c r="D76" s="34"/>
    </row>
    <row r="77" spans="1:16" x14ac:dyDescent="0.25">
      <c r="D77" s="34"/>
    </row>
    <row r="78" spans="1:16" x14ac:dyDescent="0.25">
      <c r="D78" s="34"/>
    </row>
  </sheetData>
  <mergeCells count="4">
    <mergeCell ref="A6:J6"/>
    <mergeCell ref="A7:J7"/>
    <mergeCell ref="A13:B13"/>
    <mergeCell ref="A42:B42"/>
  </mergeCells>
  <pageMargins left="0.19685039370078741" right="0.19685039370078741" top="0.35433070866141736" bottom="0.55118110236220474" header="0.31496062992125984" footer="0.31496062992125984"/>
  <pageSetup paperSize="9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22" zoomScale="71" zoomScaleNormal="71" workbookViewId="0">
      <selection activeCell="H85" sqref="H85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9.21875" customWidth="1"/>
    <col min="7" max="7" width="10.33203125" bestFit="1" customWidth="1"/>
    <col min="8" max="8" width="10.44140625" customWidth="1"/>
    <col min="9" max="9" width="8.5546875" bestFit="1" customWidth="1"/>
    <col min="10" max="10" width="7.109375" bestFit="1" customWidth="1"/>
    <col min="11" max="11" width="8.5546875" bestFit="1" customWidth="1"/>
    <col min="12" max="12" width="7.109375" customWidth="1"/>
    <col min="13" max="13" width="9.5546875" bestFit="1" customWidth="1"/>
    <col min="14" max="14" width="9.5546875" customWidth="1"/>
    <col min="15" max="15" width="7.109375" customWidth="1"/>
    <col min="16" max="16" width="8.6640625" bestFit="1" customWidth="1"/>
    <col min="17" max="17" width="9.6640625" bestFit="1" customWidth="1"/>
    <col min="20" max="20" width="9.6640625" bestFit="1" customWidth="1"/>
  </cols>
  <sheetData>
    <row r="1" spans="1:17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7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7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7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7" x14ac:dyDescent="0.25">
      <c r="A5" s="149"/>
      <c r="B5" s="150"/>
      <c r="C5" s="150"/>
      <c r="D5" s="151"/>
      <c r="E5" s="151"/>
      <c r="F5" s="151"/>
      <c r="G5" s="151"/>
      <c r="H5" s="151"/>
      <c r="I5" s="151"/>
      <c r="J5" s="151"/>
    </row>
    <row r="6" spans="1:17" x14ac:dyDescent="0.25">
      <c r="A6" s="369" t="s">
        <v>86</v>
      </c>
      <c r="B6" s="369"/>
      <c r="C6" s="369"/>
      <c r="D6" s="369"/>
      <c r="E6" s="369"/>
      <c r="F6" s="369"/>
      <c r="G6" s="369"/>
      <c r="H6" s="369"/>
      <c r="I6" s="151"/>
      <c r="J6" s="151"/>
    </row>
    <row r="7" spans="1:17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151"/>
      <c r="J7" s="151"/>
    </row>
    <row r="8" spans="1:17" x14ac:dyDescent="0.25">
      <c r="A8" s="270"/>
      <c r="B8" s="270"/>
      <c r="C8" s="270"/>
      <c r="D8" s="270"/>
      <c r="E8" s="270"/>
      <c r="F8" s="270"/>
      <c r="G8" s="270"/>
      <c r="H8" s="270"/>
      <c r="I8" s="151"/>
      <c r="J8" s="151"/>
    </row>
    <row r="9" spans="1:17" x14ac:dyDescent="0.25">
      <c r="A9" s="270"/>
      <c r="B9" s="270"/>
      <c r="C9" s="270"/>
      <c r="D9" s="270"/>
      <c r="E9" s="270"/>
      <c r="F9" s="270"/>
      <c r="G9" s="270"/>
      <c r="H9" s="270"/>
      <c r="I9" s="151"/>
      <c r="J9" s="151"/>
    </row>
    <row r="10" spans="1:17" x14ac:dyDescent="0.25">
      <c r="A10" s="152"/>
      <c r="B10" s="153"/>
      <c r="C10" s="153"/>
      <c r="D10" s="154"/>
      <c r="E10" s="151"/>
      <c r="F10" s="151"/>
      <c r="G10" s="151"/>
      <c r="H10" s="269" t="s">
        <v>57</v>
      </c>
      <c r="I10" s="151"/>
    </row>
    <row r="11" spans="1:17" ht="36" x14ac:dyDescent="0.25">
      <c r="A11" s="142" t="s">
        <v>45</v>
      </c>
      <c r="B11" s="143" t="s">
        <v>3</v>
      </c>
      <c r="C11" s="144" t="s">
        <v>42</v>
      </c>
      <c r="D11" s="145" t="s">
        <v>90</v>
      </c>
      <c r="E11" s="93" t="s">
        <v>91</v>
      </c>
      <c r="F11" s="93" t="s">
        <v>51</v>
      </c>
      <c r="G11" s="108" t="s">
        <v>49</v>
      </c>
      <c r="H11" s="259" t="s">
        <v>89</v>
      </c>
      <c r="I11" s="260" t="s">
        <v>87</v>
      </c>
      <c r="J11" s="260" t="s">
        <v>95</v>
      </c>
      <c r="K11" s="260" t="s">
        <v>97</v>
      </c>
      <c r="L11" s="260" t="s">
        <v>96</v>
      </c>
      <c r="M11" s="260" t="s">
        <v>102</v>
      </c>
      <c r="N11" s="261" t="s">
        <v>107</v>
      </c>
      <c r="O11" s="261" t="s">
        <v>103</v>
      </c>
      <c r="P11" s="261" t="s">
        <v>108</v>
      </c>
      <c r="Q11" s="261" t="s">
        <v>109</v>
      </c>
    </row>
    <row r="12" spans="1:17" x14ac:dyDescent="0.25">
      <c r="A12" s="147">
        <v>0</v>
      </c>
      <c r="B12" s="147">
        <v>1</v>
      </c>
      <c r="C12" s="147">
        <v>2</v>
      </c>
      <c r="D12" s="148">
        <v>3</v>
      </c>
      <c r="E12" s="95">
        <v>4</v>
      </c>
      <c r="F12" s="95">
        <v>5</v>
      </c>
      <c r="G12" s="107" t="s">
        <v>92</v>
      </c>
      <c r="H12" s="263">
        <v>7</v>
      </c>
      <c r="I12" s="336">
        <v>8</v>
      </c>
      <c r="J12" s="336">
        <v>9</v>
      </c>
      <c r="K12" s="336">
        <v>10</v>
      </c>
      <c r="L12" s="336">
        <v>11</v>
      </c>
      <c r="M12" s="336">
        <v>12</v>
      </c>
      <c r="N12" s="337">
        <v>13</v>
      </c>
      <c r="O12" s="337">
        <v>14</v>
      </c>
      <c r="P12" s="337">
        <v>15</v>
      </c>
      <c r="Q12" s="337">
        <v>16</v>
      </c>
    </row>
    <row r="13" spans="1:17" x14ac:dyDescent="0.25">
      <c r="A13" s="374" t="s">
        <v>23</v>
      </c>
      <c r="B13" s="375"/>
      <c r="C13" s="158"/>
      <c r="D13" s="158"/>
      <c r="E13" s="158"/>
      <c r="F13" s="158"/>
      <c r="G13" s="158"/>
      <c r="H13" s="262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17" x14ac:dyDescent="0.25">
      <c r="A14" s="159">
        <v>1</v>
      </c>
      <c r="B14" s="160" t="s">
        <v>5</v>
      </c>
      <c r="C14" s="272"/>
      <c r="D14" s="162">
        <f t="shared" ref="D14:O14" si="0">SUM(D15:D18)</f>
        <v>30880000</v>
      </c>
      <c r="E14" s="163">
        <f t="shared" si="0"/>
        <v>18152000</v>
      </c>
      <c r="F14" s="164">
        <f t="shared" si="0"/>
        <v>9367020</v>
      </c>
      <c r="G14" s="165">
        <f t="shared" si="0"/>
        <v>8784980</v>
      </c>
      <c r="H14" s="246">
        <f t="shared" si="0"/>
        <v>2254260</v>
      </c>
      <c r="I14" s="246">
        <f t="shared" si="0"/>
        <v>2254260</v>
      </c>
      <c r="J14" s="242">
        <f t="shared" si="0"/>
        <v>0</v>
      </c>
      <c r="K14" s="242">
        <f t="shared" si="0"/>
        <v>0</v>
      </c>
      <c r="L14" s="242">
        <f t="shared" si="0"/>
        <v>0</v>
      </c>
      <c r="M14" s="242">
        <f t="shared" si="0"/>
        <v>0</v>
      </c>
      <c r="N14" s="242">
        <f t="shared" ref="N14" si="1">SUM(N15:N18)</f>
        <v>0</v>
      </c>
      <c r="O14" s="242">
        <f t="shared" si="0"/>
        <v>0</v>
      </c>
      <c r="P14" s="242">
        <f t="shared" ref="P14:Q14" si="2">SUM(P15:P18)</f>
        <v>0</v>
      </c>
      <c r="Q14" s="242">
        <f t="shared" si="2"/>
        <v>0</v>
      </c>
    </row>
    <row r="15" spans="1:17" x14ac:dyDescent="0.25">
      <c r="A15" s="166"/>
      <c r="B15" s="167" t="s">
        <v>1</v>
      </c>
      <c r="C15" s="273">
        <v>10</v>
      </c>
      <c r="D15" s="274">
        <v>25130000</v>
      </c>
      <c r="E15" s="275">
        <v>14507000</v>
      </c>
      <c r="F15" s="276">
        <v>7844000</v>
      </c>
      <c r="G15" s="277">
        <f>E15-F15</f>
        <v>6663000</v>
      </c>
      <c r="H15" s="278">
        <f>SUM(I15:P15)</f>
        <v>1961000</v>
      </c>
      <c r="I15" s="278">
        <v>1961000</v>
      </c>
      <c r="J15" s="279"/>
      <c r="K15" s="279"/>
      <c r="L15" s="279"/>
      <c r="M15" s="279"/>
      <c r="N15" s="279"/>
      <c r="O15" s="279"/>
      <c r="P15" s="279"/>
      <c r="Q15" s="279"/>
    </row>
    <row r="16" spans="1:17" x14ac:dyDescent="0.25">
      <c r="A16" s="166"/>
      <c r="B16" s="173"/>
      <c r="C16" s="273">
        <v>20</v>
      </c>
      <c r="D16" s="274">
        <v>5400000</v>
      </c>
      <c r="E16" s="275">
        <v>3492000</v>
      </c>
      <c r="F16" s="276">
        <v>1464700</v>
      </c>
      <c r="G16" s="277">
        <f t="shared" ref="G16:G18" si="3">E16-F16</f>
        <v>2027300</v>
      </c>
      <c r="H16" s="278">
        <f t="shared" ref="H16:H18" si="4">SUM(I16:P16)</f>
        <v>278680</v>
      </c>
      <c r="I16" s="278">
        <v>278680</v>
      </c>
      <c r="J16" s="279"/>
      <c r="K16" s="279"/>
      <c r="L16" s="279"/>
      <c r="M16" s="279"/>
      <c r="N16" s="279"/>
      <c r="O16" s="279"/>
      <c r="P16" s="279"/>
      <c r="Q16" s="279"/>
    </row>
    <row r="17" spans="1:17" x14ac:dyDescent="0.25">
      <c r="A17" s="166"/>
      <c r="B17" s="173"/>
      <c r="C17" s="280">
        <v>59</v>
      </c>
      <c r="D17" s="274">
        <v>350000</v>
      </c>
      <c r="E17" s="275">
        <v>153000</v>
      </c>
      <c r="F17" s="276">
        <v>58320</v>
      </c>
      <c r="G17" s="277">
        <f t="shared" si="3"/>
        <v>94680</v>
      </c>
      <c r="H17" s="278">
        <f t="shared" si="4"/>
        <v>14580</v>
      </c>
      <c r="I17" s="278">
        <v>14580</v>
      </c>
      <c r="J17" s="279"/>
      <c r="K17" s="279"/>
      <c r="L17" s="279"/>
      <c r="M17" s="279"/>
      <c r="N17" s="279"/>
      <c r="O17" s="279"/>
      <c r="P17" s="279"/>
      <c r="Q17" s="279"/>
    </row>
    <row r="18" spans="1:17" x14ac:dyDescent="0.25">
      <c r="A18" s="166"/>
      <c r="B18" s="173"/>
      <c r="C18" s="280">
        <v>85</v>
      </c>
      <c r="D18" s="274">
        <v>0</v>
      </c>
      <c r="E18" s="275">
        <v>0</v>
      </c>
      <c r="F18" s="276">
        <v>0</v>
      </c>
      <c r="G18" s="277">
        <f t="shared" si="3"/>
        <v>0</v>
      </c>
      <c r="H18" s="278">
        <f t="shared" si="4"/>
        <v>0</v>
      </c>
      <c r="I18" s="279"/>
      <c r="J18" s="279"/>
      <c r="K18" s="279"/>
      <c r="L18" s="279"/>
      <c r="M18" s="279"/>
      <c r="N18" s="279"/>
      <c r="O18" s="279"/>
      <c r="P18" s="279"/>
      <c r="Q18" s="279"/>
    </row>
    <row r="19" spans="1:17" x14ac:dyDescent="0.25">
      <c r="A19" s="175">
        <v>2</v>
      </c>
      <c r="B19" s="176" t="s">
        <v>6</v>
      </c>
      <c r="C19" s="272"/>
      <c r="D19" s="177">
        <f>D20+D21+D22</f>
        <v>5200000</v>
      </c>
      <c r="E19" s="177">
        <f t="shared" ref="E19:O19" si="5">E20+E21+E22</f>
        <v>3188000</v>
      </c>
      <c r="F19" s="164">
        <f t="shared" si="5"/>
        <v>270080</v>
      </c>
      <c r="G19" s="165">
        <f t="shared" si="5"/>
        <v>2917920</v>
      </c>
      <c r="H19" s="246">
        <f t="shared" si="5"/>
        <v>0</v>
      </c>
      <c r="I19" s="246">
        <f t="shared" si="5"/>
        <v>0</v>
      </c>
      <c r="J19" s="242">
        <f t="shared" si="5"/>
        <v>0</v>
      </c>
      <c r="K19" s="242">
        <f t="shared" si="5"/>
        <v>0</v>
      </c>
      <c r="L19" s="242">
        <f t="shared" si="5"/>
        <v>0</v>
      </c>
      <c r="M19" s="242">
        <f t="shared" si="5"/>
        <v>0</v>
      </c>
      <c r="N19" s="242">
        <f t="shared" ref="N19" si="6">N20+N21+N22</f>
        <v>0</v>
      </c>
      <c r="O19" s="242">
        <f t="shared" si="5"/>
        <v>0</v>
      </c>
      <c r="P19" s="242">
        <f t="shared" ref="P19:Q19" si="7">P20+P21+P22</f>
        <v>0</v>
      </c>
      <c r="Q19" s="242">
        <f t="shared" si="7"/>
        <v>0</v>
      </c>
    </row>
    <row r="20" spans="1:17" x14ac:dyDescent="0.25">
      <c r="A20" s="178"/>
      <c r="B20" s="179" t="s">
        <v>21</v>
      </c>
      <c r="C20" s="273">
        <v>20</v>
      </c>
      <c r="D20" s="274">
        <v>5100000</v>
      </c>
      <c r="E20" s="275">
        <v>3088000</v>
      </c>
      <c r="F20" s="276">
        <v>270080</v>
      </c>
      <c r="G20" s="277">
        <f>E20-F20</f>
        <v>2817920</v>
      </c>
      <c r="H20" s="278">
        <f>SUM(I20:P20)</f>
        <v>0</v>
      </c>
      <c r="I20" s="278"/>
      <c r="J20" s="279"/>
      <c r="K20" s="279"/>
      <c r="L20" s="279"/>
      <c r="M20" s="279"/>
      <c r="N20" s="279"/>
      <c r="O20" s="279"/>
      <c r="P20" s="279"/>
      <c r="Q20" s="279"/>
    </row>
    <row r="21" spans="1:17" x14ac:dyDescent="0.25">
      <c r="A21" s="178"/>
      <c r="B21" s="179"/>
      <c r="C21" s="280">
        <v>55</v>
      </c>
      <c r="D21" s="274">
        <v>100000</v>
      </c>
      <c r="E21" s="275">
        <v>100000</v>
      </c>
      <c r="F21" s="276"/>
      <c r="G21" s="277">
        <f t="shared" ref="G21:G22" si="8">E21-F21</f>
        <v>100000</v>
      </c>
      <c r="H21" s="278">
        <f t="shared" ref="H21:H22" si="9">SUM(I21:P21)</f>
        <v>0</v>
      </c>
      <c r="I21" s="279"/>
      <c r="J21" s="279"/>
      <c r="K21" s="279"/>
      <c r="L21" s="279"/>
      <c r="M21" s="279"/>
      <c r="N21" s="279"/>
      <c r="O21" s="279"/>
      <c r="P21" s="279"/>
      <c r="Q21" s="279"/>
    </row>
    <row r="22" spans="1:17" x14ac:dyDescent="0.25">
      <c r="A22" s="180"/>
      <c r="B22" s="181"/>
      <c r="C22" s="280">
        <v>85</v>
      </c>
      <c r="D22" s="274">
        <v>0</v>
      </c>
      <c r="E22" s="275">
        <v>0</v>
      </c>
      <c r="F22" s="276"/>
      <c r="G22" s="277">
        <f t="shared" si="8"/>
        <v>0</v>
      </c>
      <c r="H22" s="278">
        <f t="shared" si="9"/>
        <v>0</v>
      </c>
      <c r="I22" s="279"/>
      <c r="J22" s="279"/>
      <c r="K22" s="279"/>
      <c r="L22" s="279"/>
      <c r="M22" s="279"/>
      <c r="N22" s="279"/>
      <c r="O22" s="279"/>
      <c r="P22" s="279"/>
      <c r="Q22" s="279"/>
    </row>
    <row r="23" spans="1:17" x14ac:dyDescent="0.25">
      <c r="A23" s="179">
        <v>3</v>
      </c>
      <c r="B23" s="182" t="s">
        <v>7</v>
      </c>
      <c r="C23" s="281"/>
      <c r="D23" s="282">
        <f t="shared" ref="D23:Q23" si="10">SUM(D24:D24)</f>
        <v>380000</v>
      </c>
      <c r="E23" s="282">
        <f t="shared" si="10"/>
        <v>223000</v>
      </c>
      <c r="F23" s="283">
        <f t="shared" si="10"/>
        <v>110000</v>
      </c>
      <c r="G23" s="284">
        <f t="shared" si="10"/>
        <v>113000</v>
      </c>
      <c r="H23" s="285">
        <f t="shared" si="10"/>
        <v>27500</v>
      </c>
      <c r="I23" s="285">
        <f t="shared" si="10"/>
        <v>27500</v>
      </c>
      <c r="J23" s="286">
        <f t="shared" si="10"/>
        <v>0</v>
      </c>
      <c r="K23" s="286">
        <f t="shared" si="10"/>
        <v>0</v>
      </c>
      <c r="L23" s="286">
        <f t="shared" si="10"/>
        <v>0</v>
      </c>
      <c r="M23" s="286">
        <f t="shared" si="10"/>
        <v>0</v>
      </c>
      <c r="N23" s="286">
        <f t="shared" si="10"/>
        <v>0</v>
      </c>
      <c r="O23" s="286">
        <f t="shared" si="10"/>
        <v>0</v>
      </c>
      <c r="P23" s="286">
        <f t="shared" si="10"/>
        <v>0</v>
      </c>
      <c r="Q23" s="286">
        <f t="shared" si="10"/>
        <v>0</v>
      </c>
    </row>
    <row r="24" spans="1:17" x14ac:dyDescent="0.25">
      <c r="A24" s="187"/>
      <c r="B24" s="188" t="s">
        <v>14</v>
      </c>
      <c r="C24" s="287">
        <v>20</v>
      </c>
      <c r="D24" s="274">
        <v>380000</v>
      </c>
      <c r="E24" s="275">
        <v>223000</v>
      </c>
      <c r="F24" s="276">
        <v>110000</v>
      </c>
      <c r="G24" s="277">
        <f>E24-F24</f>
        <v>113000</v>
      </c>
      <c r="H24" s="278">
        <f>SUM(I24:P24)</f>
        <v>27500</v>
      </c>
      <c r="I24" s="278">
        <v>27500</v>
      </c>
      <c r="J24" s="279"/>
      <c r="K24" s="279"/>
      <c r="L24" s="279"/>
      <c r="M24" s="279"/>
      <c r="N24" s="279"/>
      <c r="O24" s="279"/>
      <c r="P24" s="279"/>
      <c r="Q24" s="279"/>
    </row>
    <row r="25" spans="1:17" x14ac:dyDescent="0.25">
      <c r="A25" s="190">
        <v>4</v>
      </c>
      <c r="B25" s="191" t="s">
        <v>8</v>
      </c>
      <c r="C25" s="288"/>
      <c r="D25" s="282">
        <f t="shared" ref="D25:Q25" si="11">SUM(D26:D26)</f>
        <v>506000</v>
      </c>
      <c r="E25" s="282">
        <f t="shared" si="11"/>
        <v>298000</v>
      </c>
      <c r="F25" s="283">
        <f t="shared" si="11"/>
        <v>172000</v>
      </c>
      <c r="G25" s="284">
        <f t="shared" si="11"/>
        <v>126000</v>
      </c>
      <c r="H25" s="285">
        <f t="shared" si="11"/>
        <v>43000</v>
      </c>
      <c r="I25" s="285">
        <f t="shared" si="11"/>
        <v>43000</v>
      </c>
      <c r="J25" s="286">
        <f t="shared" si="11"/>
        <v>0</v>
      </c>
      <c r="K25" s="286">
        <f t="shared" si="11"/>
        <v>0</v>
      </c>
      <c r="L25" s="286">
        <f t="shared" si="11"/>
        <v>0</v>
      </c>
      <c r="M25" s="286">
        <f t="shared" si="11"/>
        <v>0</v>
      </c>
      <c r="N25" s="286">
        <f t="shared" si="11"/>
        <v>0</v>
      </c>
      <c r="O25" s="286">
        <f t="shared" si="11"/>
        <v>0</v>
      </c>
      <c r="P25" s="286">
        <f t="shared" si="11"/>
        <v>0</v>
      </c>
      <c r="Q25" s="286">
        <f t="shared" si="11"/>
        <v>0</v>
      </c>
    </row>
    <row r="26" spans="1:17" x14ac:dyDescent="0.25">
      <c r="A26" s="179"/>
      <c r="B26" s="179" t="s">
        <v>15</v>
      </c>
      <c r="C26" s="289">
        <v>20</v>
      </c>
      <c r="D26" s="274">
        <v>506000</v>
      </c>
      <c r="E26" s="275">
        <v>298000</v>
      </c>
      <c r="F26" s="276">
        <v>172000</v>
      </c>
      <c r="G26" s="277">
        <f>E26-F26</f>
        <v>126000</v>
      </c>
      <c r="H26" s="278">
        <f>SUM(I26:P26)</f>
        <v>43000</v>
      </c>
      <c r="I26" s="278">
        <v>43000</v>
      </c>
      <c r="J26" s="279"/>
      <c r="K26" s="279"/>
      <c r="L26" s="279"/>
      <c r="M26" s="279"/>
      <c r="N26" s="279"/>
      <c r="O26" s="279"/>
      <c r="P26" s="279"/>
      <c r="Q26" s="279"/>
    </row>
    <row r="27" spans="1:17" x14ac:dyDescent="0.25">
      <c r="A27" s="194">
        <v>5</v>
      </c>
      <c r="B27" s="191" t="s">
        <v>27</v>
      </c>
      <c r="C27" s="290"/>
      <c r="D27" s="282">
        <f t="shared" ref="D27:Q28" si="12">D28</f>
        <v>10610000</v>
      </c>
      <c r="E27" s="282">
        <f t="shared" si="12"/>
        <v>3937000</v>
      </c>
      <c r="F27" s="283">
        <f t="shared" si="12"/>
        <v>1000000</v>
      </c>
      <c r="G27" s="284">
        <f t="shared" si="12"/>
        <v>2937000</v>
      </c>
      <c r="H27" s="285">
        <f t="shared" si="12"/>
        <v>500000</v>
      </c>
      <c r="I27" s="285">
        <f t="shared" si="12"/>
        <v>0</v>
      </c>
      <c r="J27" s="286">
        <f t="shared" si="12"/>
        <v>500000</v>
      </c>
      <c r="K27" s="286">
        <f t="shared" si="12"/>
        <v>0</v>
      </c>
      <c r="L27" s="286">
        <f t="shared" si="12"/>
        <v>0</v>
      </c>
      <c r="M27" s="286">
        <f t="shared" si="12"/>
        <v>0</v>
      </c>
      <c r="N27" s="286">
        <f t="shared" si="12"/>
        <v>0</v>
      </c>
      <c r="O27" s="286">
        <f t="shared" si="12"/>
        <v>0</v>
      </c>
      <c r="P27" s="286">
        <f t="shared" si="12"/>
        <v>0</v>
      </c>
      <c r="Q27" s="286">
        <f t="shared" si="12"/>
        <v>0</v>
      </c>
    </row>
    <row r="28" spans="1:17" x14ac:dyDescent="0.25">
      <c r="A28" s="196"/>
      <c r="B28" s="179" t="s">
        <v>28</v>
      </c>
      <c r="C28" s="291">
        <v>57</v>
      </c>
      <c r="D28" s="274">
        <f t="shared" si="12"/>
        <v>10610000</v>
      </c>
      <c r="E28" s="274">
        <f t="shared" si="12"/>
        <v>3937000</v>
      </c>
      <c r="F28" s="276">
        <f t="shared" si="12"/>
        <v>1000000</v>
      </c>
      <c r="G28" s="277">
        <f>G29</f>
        <v>2937000</v>
      </c>
      <c r="H28" s="278">
        <f t="shared" si="12"/>
        <v>500000</v>
      </c>
      <c r="I28" s="278">
        <f t="shared" si="12"/>
        <v>0</v>
      </c>
      <c r="J28" s="279">
        <f t="shared" si="12"/>
        <v>500000</v>
      </c>
      <c r="K28" s="279">
        <f t="shared" si="12"/>
        <v>0</v>
      </c>
      <c r="L28" s="279">
        <f t="shared" si="12"/>
        <v>0</v>
      </c>
      <c r="M28" s="279">
        <f t="shared" si="12"/>
        <v>0</v>
      </c>
      <c r="N28" s="279">
        <f t="shared" si="12"/>
        <v>0</v>
      </c>
      <c r="O28" s="279">
        <f t="shared" si="12"/>
        <v>0</v>
      </c>
      <c r="P28" s="279">
        <f t="shared" si="12"/>
        <v>0</v>
      </c>
      <c r="Q28" s="279">
        <f t="shared" si="12"/>
        <v>0</v>
      </c>
    </row>
    <row r="29" spans="1:17" x14ac:dyDescent="0.25">
      <c r="A29" s="198"/>
      <c r="B29" s="199" t="s">
        <v>37</v>
      </c>
      <c r="C29" s="292" t="s">
        <v>30</v>
      </c>
      <c r="D29" s="293">
        <v>10610000</v>
      </c>
      <c r="E29" s="275">
        <v>3937000</v>
      </c>
      <c r="F29" s="276">
        <v>1000000</v>
      </c>
      <c r="G29" s="277">
        <f>E29-F29</f>
        <v>2937000</v>
      </c>
      <c r="H29" s="278">
        <f>SUM(I29:P29)</f>
        <v>500000</v>
      </c>
      <c r="I29" s="279"/>
      <c r="J29" s="279">
        <v>500000</v>
      </c>
      <c r="K29" s="279"/>
      <c r="L29" s="279"/>
      <c r="M29" s="279"/>
      <c r="N29" s="279"/>
      <c r="O29" s="279"/>
      <c r="P29" s="279"/>
      <c r="Q29" s="279"/>
    </row>
    <row r="30" spans="1:17" x14ac:dyDescent="0.25">
      <c r="A30" s="190">
        <v>6</v>
      </c>
      <c r="B30" s="191" t="s">
        <v>12</v>
      </c>
      <c r="C30" s="281"/>
      <c r="D30" s="282">
        <f t="shared" ref="D30:Q30" si="13">SUM(D31:D31)</f>
        <v>0</v>
      </c>
      <c r="E30" s="282">
        <f t="shared" si="13"/>
        <v>0</v>
      </c>
      <c r="F30" s="283">
        <f t="shared" si="13"/>
        <v>0</v>
      </c>
      <c r="G30" s="284">
        <f t="shared" si="13"/>
        <v>0</v>
      </c>
      <c r="H30" s="285">
        <f t="shared" si="13"/>
        <v>0</v>
      </c>
      <c r="I30" s="285">
        <f t="shared" si="13"/>
        <v>0</v>
      </c>
      <c r="J30" s="286">
        <f t="shared" si="13"/>
        <v>0</v>
      </c>
      <c r="K30" s="286">
        <f t="shared" si="13"/>
        <v>0</v>
      </c>
      <c r="L30" s="286">
        <f t="shared" si="13"/>
        <v>0</v>
      </c>
      <c r="M30" s="286">
        <f t="shared" si="13"/>
        <v>0</v>
      </c>
      <c r="N30" s="286">
        <f t="shared" si="13"/>
        <v>0</v>
      </c>
      <c r="O30" s="286">
        <f t="shared" si="13"/>
        <v>0</v>
      </c>
      <c r="P30" s="286">
        <f t="shared" si="13"/>
        <v>0</v>
      </c>
      <c r="Q30" s="286">
        <f t="shared" si="13"/>
        <v>0</v>
      </c>
    </row>
    <row r="31" spans="1:17" x14ac:dyDescent="0.25">
      <c r="A31" s="202"/>
      <c r="B31" s="203" t="s">
        <v>40</v>
      </c>
      <c r="C31" s="287">
        <v>20</v>
      </c>
      <c r="D31" s="274">
        <v>0</v>
      </c>
      <c r="E31" s="275">
        <v>0</v>
      </c>
      <c r="F31" s="276"/>
      <c r="G31" s="277">
        <f>E31-F31</f>
        <v>0</v>
      </c>
      <c r="H31" s="278">
        <f>SUM(I31:P31)</f>
        <v>0</v>
      </c>
      <c r="I31" s="279"/>
      <c r="J31" s="279"/>
      <c r="K31" s="279"/>
      <c r="L31" s="279"/>
      <c r="M31" s="279"/>
      <c r="N31" s="279"/>
      <c r="O31" s="279"/>
      <c r="P31" s="279"/>
      <c r="Q31" s="279"/>
    </row>
    <row r="32" spans="1:17" x14ac:dyDescent="0.25">
      <c r="A32" s="196">
        <v>7</v>
      </c>
      <c r="B32" s="182" t="s">
        <v>10</v>
      </c>
      <c r="C32" s="294"/>
      <c r="D32" s="268">
        <f t="shared" ref="D32:O32" si="14">SUM(D33:D34)</f>
        <v>4610000</v>
      </c>
      <c r="E32" s="268">
        <f t="shared" si="14"/>
        <v>2709000</v>
      </c>
      <c r="F32" s="267">
        <f t="shared" si="14"/>
        <v>0</v>
      </c>
      <c r="G32" s="295">
        <f t="shared" si="14"/>
        <v>2709000</v>
      </c>
      <c r="H32" s="285">
        <f t="shared" si="14"/>
        <v>0</v>
      </c>
      <c r="I32" s="285">
        <f t="shared" si="14"/>
        <v>0</v>
      </c>
      <c r="J32" s="286">
        <f t="shared" si="14"/>
        <v>0</v>
      </c>
      <c r="K32" s="286">
        <f t="shared" si="14"/>
        <v>0</v>
      </c>
      <c r="L32" s="286">
        <f t="shared" si="14"/>
        <v>0</v>
      </c>
      <c r="M32" s="286">
        <f t="shared" si="14"/>
        <v>0</v>
      </c>
      <c r="N32" s="286">
        <f t="shared" ref="N32" si="15">SUM(N33:N34)</f>
        <v>0</v>
      </c>
      <c r="O32" s="286">
        <f t="shared" si="14"/>
        <v>0</v>
      </c>
      <c r="P32" s="286">
        <f t="shared" ref="P32:Q32" si="16">SUM(P33:P34)</f>
        <v>0</v>
      </c>
      <c r="Q32" s="286">
        <f t="shared" si="16"/>
        <v>0</v>
      </c>
    </row>
    <row r="33" spans="1:20" x14ac:dyDescent="0.25">
      <c r="A33" s="196"/>
      <c r="B33" s="188" t="s">
        <v>19</v>
      </c>
      <c r="C33" s="296">
        <v>20</v>
      </c>
      <c r="D33" s="274">
        <v>10000</v>
      </c>
      <c r="E33" s="275">
        <v>10000</v>
      </c>
      <c r="F33" s="276"/>
      <c r="G33" s="277">
        <f>E33-F33</f>
        <v>10000</v>
      </c>
      <c r="H33" s="278">
        <f>SUM(I33:P33)</f>
        <v>0</v>
      </c>
      <c r="I33" s="279"/>
      <c r="J33" s="279"/>
      <c r="K33" s="279"/>
      <c r="L33" s="279"/>
      <c r="M33" s="279"/>
      <c r="N33" s="279"/>
      <c r="O33" s="279"/>
      <c r="P33" s="279"/>
      <c r="Q33" s="279"/>
    </row>
    <row r="34" spans="1:20" x14ac:dyDescent="0.25">
      <c r="A34" s="196"/>
      <c r="B34" s="179" t="s">
        <v>17</v>
      </c>
      <c r="C34" s="296">
        <v>59</v>
      </c>
      <c r="D34" s="274">
        <v>4600000</v>
      </c>
      <c r="E34" s="275">
        <v>2699000</v>
      </c>
      <c r="F34" s="276"/>
      <c r="G34" s="277">
        <f>E34-F34</f>
        <v>2699000</v>
      </c>
      <c r="H34" s="278">
        <f>SUM(I34:P34)</f>
        <v>0</v>
      </c>
      <c r="I34" s="279"/>
      <c r="J34" s="279"/>
      <c r="K34" s="279"/>
      <c r="L34" s="279"/>
      <c r="M34" s="279"/>
      <c r="N34" s="279"/>
      <c r="O34" s="279"/>
      <c r="P34" s="279"/>
      <c r="Q34" s="279"/>
    </row>
    <row r="35" spans="1:20" x14ac:dyDescent="0.25">
      <c r="A35" s="194"/>
      <c r="B35" s="209"/>
      <c r="C35" s="296"/>
      <c r="D35" s="297">
        <f t="shared" ref="D35" si="17">SUM(D36:D40)</f>
        <v>52186000</v>
      </c>
      <c r="E35" s="297">
        <f t="shared" ref="E35:H35" si="18">SUM(E36:E40)</f>
        <v>28507000</v>
      </c>
      <c r="F35" s="297">
        <f t="shared" si="18"/>
        <v>10919100</v>
      </c>
      <c r="G35" s="297">
        <f t="shared" si="18"/>
        <v>17587900</v>
      </c>
      <c r="H35" s="338">
        <f t="shared" si="18"/>
        <v>2824760</v>
      </c>
      <c r="I35" s="338">
        <f t="shared" ref="I35:P35" si="19">SUM(I36:I40)</f>
        <v>2324760</v>
      </c>
      <c r="J35" s="338">
        <f t="shared" si="19"/>
        <v>500000</v>
      </c>
      <c r="K35" s="338">
        <f t="shared" si="19"/>
        <v>0</v>
      </c>
      <c r="L35" s="338">
        <f t="shared" si="19"/>
        <v>0</v>
      </c>
      <c r="M35" s="338">
        <f t="shared" si="19"/>
        <v>0</v>
      </c>
      <c r="N35" s="338">
        <f t="shared" si="19"/>
        <v>0</v>
      </c>
      <c r="O35" s="338">
        <f t="shared" si="19"/>
        <v>0</v>
      </c>
      <c r="P35" s="338">
        <f t="shared" si="19"/>
        <v>0</v>
      </c>
      <c r="Q35" s="338">
        <f t="shared" ref="Q35" si="20">SUM(Q36:Q40)</f>
        <v>0</v>
      </c>
    </row>
    <row r="36" spans="1:20" x14ac:dyDescent="0.25">
      <c r="A36" s="196"/>
      <c r="B36" s="214"/>
      <c r="C36" s="298">
        <v>10</v>
      </c>
      <c r="D36" s="297">
        <f t="shared" ref="D36" si="21">D15</f>
        <v>25130000</v>
      </c>
      <c r="E36" s="297">
        <f t="shared" ref="E36:H36" si="22">E15</f>
        <v>14507000</v>
      </c>
      <c r="F36" s="297">
        <f t="shared" si="22"/>
        <v>7844000</v>
      </c>
      <c r="G36" s="297">
        <f t="shared" si="22"/>
        <v>6663000</v>
      </c>
      <c r="H36" s="338">
        <f t="shared" si="22"/>
        <v>1961000</v>
      </c>
      <c r="I36" s="338">
        <f t="shared" ref="I36:P36" si="23">I15</f>
        <v>1961000</v>
      </c>
      <c r="J36" s="338">
        <f t="shared" si="23"/>
        <v>0</v>
      </c>
      <c r="K36" s="338">
        <f t="shared" si="23"/>
        <v>0</v>
      </c>
      <c r="L36" s="338">
        <f t="shared" si="23"/>
        <v>0</v>
      </c>
      <c r="M36" s="338">
        <f t="shared" si="23"/>
        <v>0</v>
      </c>
      <c r="N36" s="338">
        <f t="shared" si="23"/>
        <v>0</v>
      </c>
      <c r="O36" s="338">
        <f t="shared" si="23"/>
        <v>0</v>
      </c>
      <c r="P36" s="338">
        <f t="shared" si="23"/>
        <v>0</v>
      </c>
      <c r="Q36" s="338">
        <f t="shared" ref="Q36" si="24">Q15</f>
        <v>0</v>
      </c>
    </row>
    <row r="37" spans="1:20" x14ac:dyDescent="0.25">
      <c r="A37" s="196"/>
      <c r="B37" s="214" t="s">
        <v>24</v>
      </c>
      <c r="C37" s="298">
        <v>20</v>
      </c>
      <c r="D37" s="297">
        <f t="shared" ref="D37" si="25">D16+D20+D24+D26+D31+D33</f>
        <v>11396000</v>
      </c>
      <c r="E37" s="297">
        <f t="shared" ref="E37:H37" si="26">E16+E20+E24+E26+E31+E33</f>
        <v>7111000</v>
      </c>
      <c r="F37" s="297">
        <f t="shared" si="26"/>
        <v>2016780</v>
      </c>
      <c r="G37" s="297">
        <f t="shared" si="26"/>
        <v>5094220</v>
      </c>
      <c r="H37" s="338">
        <f t="shared" si="26"/>
        <v>349180</v>
      </c>
      <c r="I37" s="338">
        <f t="shared" ref="I37:P37" si="27">I16+I20+I24+I26+I31+I33</f>
        <v>349180</v>
      </c>
      <c r="J37" s="338">
        <f t="shared" si="27"/>
        <v>0</v>
      </c>
      <c r="K37" s="338">
        <f t="shared" si="27"/>
        <v>0</v>
      </c>
      <c r="L37" s="338">
        <f t="shared" si="27"/>
        <v>0</v>
      </c>
      <c r="M37" s="338">
        <f t="shared" si="27"/>
        <v>0</v>
      </c>
      <c r="N37" s="338">
        <f t="shared" si="27"/>
        <v>0</v>
      </c>
      <c r="O37" s="338">
        <f t="shared" si="27"/>
        <v>0</v>
      </c>
      <c r="P37" s="338">
        <f t="shared" si="27"/>
        <v>0</v>
      </c>
      <c r="Q37" s="338">
        <f t="shared" ref="Q37" si="28">Q16+Q20+Q24+Q26+Q31+Q33</f>
        <v>0</v>
      </c>
    </row>
    <row r="38" spans="1:20" x14ac:dyDescent="0.25">
      <c r="A38" s="196"/>
      <c r="B38" s="214" t="s">
        <v>39</v>
      </c>
      <c r="C38" s="298">
        <v>55</v>
      </c>
      <c r="D38" s="297">
        <f t="shared" ref="D38" si="29">D21</f>
        <v>100000</v>
      </c>
      <c r="E38" s="297">
        <f t="shared" ref="E38:H38" si="30">E21</f>
        <v>100000</v>
      </c>
      <c r="F38" s="297">
        <f t="shared" si="30"/>
        <v>0</v>
      </c>
      <c r="G38" s="297">
        <f t="shared" si="30"/>
        <v>100000</v>
      </c>
      <c r="H38" s="338">
        <f t="shared" si="30"/>
        <v>0</v>
      </c>
      <c r="I38" s="338">
        <f t="shared" ref="I38:P38" si="31">I21</f>
        <v>0</v>
      </c>
      <c r="J38" s="338">
        <f t="shared" si="31"/>
        <v>0</v>
      </c>
      <c r="K38" s="338">
        <f t="shared" si="31"/>
        <v>0</v>
      </c>
      <c r="L38" s="338">
        <f t="shared" si="31"/>
        <v>0</v>
      </c>
      <c r="M38" s="338">
        <f t="shared" si="31"/>
        <v>0</v>
      </c>
      <c r="N38" s="338">
        <f t="shared" si="31"/>
        <v>0</v>
      </c>
      <c r="O38" s="338">
        <f t="shared" si="31"/>
        <v>0</v>
      </c>
      <c r="P38" s="338">
        <f t="shared" si="31"/>
        <v>0</v>
      </c>
      <c r="Q38" s="338">
        <f t="shared" ref="Q38" si="32">Q21</f>
        <v>0</v>
      </c>
    </row>
    <row r="39" spans="1:20" x14ac:dyDescent="0.25">
      <c r="A39" s="196"/>
      <c r="B39" s="214" t="s">
        <v>38</v>
      </c>
      <c r="C39" s="298">
        <v>57</v>
      </c>
      <c r="D39" s="297">
        <f t="shared" ref="D39" si="33">D28</f>
        <v>10610000</v>
      </c>
      <c r="E39" s="297">
        <f t="shared" ref="E39:H39" si="34">E28</f>
        <v>3937000</v>
      </c>
      <c r="F39" s="297">
        <f t="shared" si="34"/>
        <v>1000000</v>
      </c>
      <c r="G39" s="297">
        <f t="shared" si="34"/>
        <v>2937000</v>
      </c>
      <c r="H39" s="338">
        <f t="shared" si="34"/>
        <v>500000</v>
      </c>
      <c r="I39" s="338">
        <f t="shared" ref="I39:P39" si="35">I28</f>
        <v>0</v>
      </c>
      <c r="J39" s="338">
        <f t="shared" si="35"/>
        <v>500000</v>
      </c>
      <c r="K39" s="338">
        <f t="shared" si="35"/>
        <v>0</v>
      </c>
      <c r="L39" s="338">
        <f t="shared" si="35"/>
        <v>0</v>
      </c>
      <c r="M39" s="338">
        <f t="shared" si="35"/>
        <v>0</v>
      </c>
      <c r="N39" s="338">
        <f t="shared" si="35"/>
        <v>0</v>
      </c>
      <c r="O39" s="338">
        <f t="shared" si="35"/>
        <v>0</v>
      </c>
      <c r="P39" s="338">
        <f t="shared" si="35"/>
        <v>0</v>
      </c>
      <c r="Q39" s="338">
        <f t="shared" ref="Q39" si="36">Q28</f>
        <v>0</v>
      </c>
    </row>
    <row r="40" spans="1:20" x14ac:dyDescent="0.25">
      <c r="A40" s="196"/>
      <c r="B40" s="214"/>
      <c r="C40" s="298">
        <v>59</v>
      </c>
      <c r="D40" s="297">
        <f t="shared" ref="D40" si="37">D17+D34</f>
        <v>4950000</v>
      </c>
      <c r="E40" s="297">
        <f t="shared" ref="E40:H40" si="38">E17+E34</f>
        <v>2852000</v>
      </c>
      <c r="F40" s="297">
        <f t="shared" si="38"/>
        <v>58320</v>
      </c>
      <c r="G40" s="297">
        <f t="shared" si="38"/>
        <v>2793680</v>
      </c>
      <c r="H40" s="338">
        <f t="shared" si="38"/>
        <v>14580</v>
      </c>
      <c r="I40" s="338">
        <f t="shared" ref="I40:P40" si="39">I17+I34</f>
        <v>14580</v>
      </c>
      <c r="J40" s="338">
        <f t="shared" si="39"/>
        <v>0</v>
      </c>
      <c r="K40" s="338">
        <f t="shared" si="39"/>
        <v>0</v>
      </c>
      <c r="L40" s="338">
        <f t="shared" si="39"/>
        <v>0</v>
      </c>
      <c r="M40" s="338">
        <f t="shared" si="39"/>
        <v>0</v>
      </c>
      <c r="N40" s="338">
        <f t="shared" si="39"/>
        <v>0</v>
      </c>
      <c r="O40" s="338">
        <f t="shared" si="39"/>
        <v>0</v>
      </c>
      <c r="P40" s="338">
        <f t="shared" si="39"/>
        <v>0</v>
      </c>
      <c r="Q40" s="338">
        <f t="shared" ref="Q40" si="40">Q17+Q34</f>
        <v>0</v>
      </c>
    </row>
    <row r="41" spans="1:20" x14ac:dyDescent="0.25">
      <c r="A41" s="198"/>
      <c r="B41" s="216"/>
      <c r="C41" s="298">
        <v>85</v>
      </c>
      <c r="D41" s="297">
        <f>D18+D22</f>
        <v>0</v>
      </c>
      <c r="E41" s="297">
        <f t="shared" ref="E41:H41" si="41">E18+E22</f>
        <v>0</v>
      </c>
      <c r="F41" s="297">
        <f t="shared" si="41"/>
        <v>0</v>
      </c>
      <c r="G41" s="297">
        <f t="shared" si="41"/>
        <v>0</v>
      </c>
      <c r="H41" s="338">
        <f t="shared" si="41"/>
        <v>0</v>
      </c>
      <c r="I41" s="338">
        <f t="shared" ref="I41:P41" si="42">I18+I22</f>
        <v>0</v>
      </c>
      <c r="J41" s="338">
        <f t="shared" si="42"/>
        <v>0</v>
      </c>
      <c r="K41" s="338">
        <f t="shared" si="42"/>
        <v>0</v>
      </c>
      <c r="L41" s="338">
        <f t="shared" si="42"/>
        <v>0</v>
      </c>
      <c r="M41" s="338">
        <f t="shared" si="42"/>
        <v>0</v>
      </c>
      <c r="N41" s="338">
        <f t="shared" si="42"/>
        <v>0</v>
      </c>
      <c r="O41" s="338">
        <f t="shared" si="42"/>
        <v>0</v>
      </c>
      <c r="P41" s="338">
        <f t="shared" si="42"/>
        <v>0</v>
      </c>
      <c r="Q41" s="338">
        <f t="shared" ref="Q41" si="43">Q18+Q22</f>
        <v>0</v>
      </c>
    </row>
    <row r="42" spans="1:20" x14ac:dyDescent="0.25">
      <c r="A42" s="376" t="s">
        <v>22</v>
      </c>
      <c r="B42" s="376"/>
      <c r="C42" s="299"/>
      <c r="D42" s="299"/>
      <c r="E42" s="299"/>
      <c r="F42" s="299"/>
      <c r="G42" s="299"/>
      <c r="H42" s="300"/>
      <c r="I42" s="279"/>
      <c r="J42" s="279"/>
      <c r="K42" s="279"/>
      <c r="L42" s="279"/>
      <c r="M42" s="279"/>
      <c r="N42" s="279"/>
      <c r="O42" s="279"/>
      <c r="P42" s="279"/>
      <c r="Q42" s="279"/>
    </row>
    <row r="43" spans="1:20" x14ac:dyDescent="0.25">
      <c r="A43" s="194">
        <v>1</v>
      </c>
      <c r="B43" s="218" t="s">
        <v>5</v>
      </c>
      <c r="C43" s="301"/>
      <c r="D43" s="177">
        <f t="shared" ref="D43:Q43" si="44">D44</f>
        <v>11132000</v>
      </c>
      <c r="E43" s="177">
        <f t="shared" si="44"/>
        <v>25487000</v>
      </c>
      <c r="F43" s="164">
        <f t="shared" si="44"/>
        <v>316100</v>
      </c>
      <c r="G43" s="165">
        <f t="shared" si="44"/>
        <v>25170900</v>
      </c>
      <c r="H43" s="246">
        <f t="shared" si="44"/>
        <v>175000</v>
      </c>
      <c r="I43" s="246">
        <f t="shared" si="44"/>
        <v>0</v>
      </c>
      <c r="J43" s="242">
        <f t="shared" si="44"/>
        <v>175000</v>
      </c>
      <c r="K43" s="242">
        <f t="shared" si="44"/>
        <v>0</v>
      </c>
      <c r="L43" s="242">
        <f t="shared" si="44"/>
        <v>0</v>
      </c>
      <c r="M43" s="242">
        <f t="shared" si="44"/>
        <v>0</v>
      </c>
      <c r="N43" s="242">
        <f t="shared" si="44"/>
        <v>0</v>
      </c>
      <c r="O43" s="242">
        <f t="shared" si="44"/>
        <v>0</v>
      </c>
      <c r="P43" s="242">
        <f t="shared" si="44"/>
        <v>0</v>
      </c>
      <c r="Q43" s="242">
        <f t="shared" si="44"/>
        <v>0</v>
      </c>
    </row>
    <row r="44" spans="1:20" x14ac:dyDescent="0.25">
      <c r="A44" s="224"/>
      <c r="B44" s="266" t="s">
        <v>1</v>
      </c>
      <c r="C44" s="302">
        <v>71</v>
      </c>
      <c r="D44" s="274">
        <v>11132000</v>
      </c>
      <c r="E44" s="275">
        <v>25487000</v>
      </c>
      <c r="F44" s="276">
        <v>316100</v>
      </c>
      <c r="G44" s="277">
        <f>E44-F44</f>
        <v>25170900</v>
      </c>
      <c r="H44" s="278">
        <f>SUM(I44:P44)</f>
        <v>175000</v>
      </c>
      <c r="I44" s="278"/>
      <c r="J44" s="279">
        <v>175000</v>
      </c>
      <c r="K44" s="279"/>
      <c r="L44" s="279"/>
      <c r="M44" s="279"/>
      <c r="N44" s="279"/>
      <c r="O44" s="279"/>
      <c r="P44" s="279"/>
      <c r="Q44" s="279"/>
    </row>
    <row r="45" spans="1:20" x14ac:dyDescent="0.25">
      <c r="A45" s="223">
        <v>2</v>
      </c>
      <c r="B45" s="218" t="s">
        <v>6</v>
      </c>
      <c r="C45" s="301"/>
      <c r="D45" s="177">
        <f>D46+D47+D48</f>
        <v>20075000</v>
      </c>
      <c r="E45" s="177">
        <f>E46+E47+E48</f>
        <v>16705000</v>
      </c>
      <c r="F45" s="164">
        <f>F46+F47+F48</f>
        <v>5294290</v>
      </c>
      <c r="G45" s="165">
        <f>G46+G47+G48</f>
        <v>13567710</v>
      </c>
      <c r="H45" s="246">
        <f>H46+H47+H48</f>
        <v>2376333</v>
      </c>
      <c r="I45" s="246">
        <f t="shared" ref="I45:O45" si="45">I46+I47+I48</f>
        <v>0</v>
      </c>
      <c r="J45" s="246">
        <f t="shared" si="45"/>
        <v>0</v>
      </c>
      <c r="K45" s="246">
        <f t="shared" si="45"/>
        <v>110000</v>
      </c>
      <c r="L45" s="242">
        <f t="shared" si="45"/>
        <v>0</v>
      </c>
      <c r="M45" s="242">
        <f t="shared" si="45"/>
        <v>0</v>
      </c>
      <c r="N45" s="242">
        <f t="shared" ref="N45" si="46">N46+N47+N48</f>
        <v>796727</v>
      </c>
      <c r="O45" s="242">
        <f t="shared" si="45"/>
        <v>100000</v>
      </c>
      <c r="P45" s="242">
        <f t="shared" ref="P45:Q45" si="47">P46+P47+P48</f>
        <v>100000</v>
      </c>
      <c r="Q45" s="242">
        <f t="shared" si="47"/>
        <v>1269606</v>
      </c>
    </row>
    <row r="46" spans="1:20" x14ac:dyDescent="0.25">
      <c r="A46" s="224"/>
      <c r="B46" s="179" t="s">
        <v>20</v>
      </c>
      <c r="C46" s="303">
        <v>55</v>
      </c>
      <c r="D46" s="274">
        <v>2500000</v>
      </c>
      <c r="E46" s="275">
        <v>1245000</v>
      </c>
      <c r="F46" s="276">
        <v>85000</v>
      </c>
      <c r="G46" s="277">
        <f>E46-F46</f>
        <v>1160000</v>
      </c>
      <c r="H46" s="278">
        <f>SUM(I46:P46)</f>
        <v>100000</v>
      </c>
      <c r="I46" s="304"/>
      <c r="J46" s="304"/>
      <c r="K46" s="279"/>
      <c r="L46" s="279"/>
      <c r="M46" s="279"/>
      <c r="N46" s="279"/>
      <c r="O46" s="279">
        <v>100000</v>
      </c>
      <c r="P46" s="279"/>
      <c r="Q46" s="279"/>
      <c r="T46" s="341"/>
    </row>
    <row r="47" spans="1:20" x14ac:dyDescent="0.25">
      <c r="A47" s="224"/>
      <c r="B47" s="188" t="s">
        <v>13</v>
      </c>
      <c r="C47" s="303">
        <v>58</v>
      </c>
      <c r="D47" s="274">
        <v>22157000</v>
      </c>
      <c r="E47" s="275">
        <v>17617000</v>
      </c>
      <c r="F47" s="276">
        <v>5209290</v>
      </c>
      <c r="G47" s="277">
        <f>E47-F47</f>
        <v>12407710</v>
      </c>
      <c r="H47" s="278">
        <f>SUM(I47:Q47)</f>
        <v>2276333</v>
      </c>
      <c r="I47" s="278"/>
      <c r="J47" s="279"/>
      <c r="K47" s="279">
        <v>110000</v>
      </c>
      <c r="L47" s="279"/>
      <c r="M47" s="279"/>
      <c r="N47" s="279">
        <v>796727</v>
      </c>
      <c r="O47" s="279"/>
      <c r="P47" s="279">
        <v>100000</v>
      </c>
      <c r="Q47" s="279">
        <v>1269606</v>
      </c>
    </row>
    <row r="48" spans="1:20" x14ac:dyDescent="0.25">
      <c r="A48" s="220"/>
      <c r="B48" s="203"/>
      <c r="C48" s="302">
        <v>85</v>
      </c>
      <c r="D48" s="305">
        <v>-4582000</v>
      </c>
      <c r="E48" s="305">
        <v>-2157000</v>
      </c>
      <c r="F48" s="306"/>
      <c r="G48" s="277"/>
      <c r="H48" s="278">
        <f t="shared" ref="H48" si="48">SUM(I48:P48)</f>
        <v>0</v>
      </c>
      <c r="I48" s="278"/>
      <c r="J48" s="279"/>
      <c r="K48" s="279"/>
      <c r="L48" s="279"/>
      <c r="M48" s="279"/>
      <c r="N48" s="279"/>
      <c r="O48" s="279"/>
      <c r="P48" s="279"/>
      <c r="Q48" s="279"/>
    </row>
    <row r="49" spans="1:17" x14ac:dyDescent="0.25">
      <c r="A49" s="179">
        <v>3</v>
      </c>
      <c r="B49" s="182" t="s">
        <v>7</v>
      </c>
      <c r="C49" s="281"/>
      <c r="D49" s="268">
        <f t="shared" ref="D49:Q51" si="49">D50</f>
        <v>26000</v>
      </c>
      <c r="E49" s="268">
        <f t="shared" si="49"/>
        <v>12000</v>
      </c>
      <c r="F49" s="267">
        <f t="shared" si="49"/>
        <v>0</v>
      </c>
      <c r="G49" s="284">
        <f t="shared" si="49"/>
        <v>12000</v>
      </c>
      <c r="H49" s="285">
        <f t="shared" si="49"/>
        <v>0</v>
      </c>
      <c r="I49" s="285">
        <f t="shared" si="49"/>
        <v>0</v>
      </c>
      <c r="J49" s="286">
        <f t="shared" si="49"/>
        <v>0</v>
      </c>
      <c r="K49" s="286">
        <f t="shared" si="49"/>
        <v>0</v>
      </c>
      <c r="L49" s="286">
        <f t="shared" si="49"/>
        <v>0</v>
      </c>
      <c r="M49" s="286">
        <f t="shared" si="49"/>
        <v>0</v>
      </c>
      <c r="N49" s="286">
        <f t="shared" si="49"/>
        <v>0</v>
      </c>
      <c r="O49" s="286">
        <f t="shared" si="49"/>
        <v>0</v>
      </c>
      <c r="P49" s="286">
        <f t="shared" si="49"/>
        <v>0</v>
      </c>
      <c r="Q49" s="286">
        <f t="shared" si="49"/>
        <v>0</v>
      </c>
    </row>
    <row r="50" spans="1:17" x14ac:dyDescent="0.25">
      <c r="A50" s="226"/>
      <c r="B50" s="203" t="s">
        <v>14</v>
      </c>
      <c r="C50" s="287">
        <v>71</v>
      </c>
      <c r="D50" s="274">
        <v>26000</v>
      </c>
      <c r="E50" s="275">
        <v>12000</v>
      </c>
      <c r="F50" s="276"/>
      <c r="G50" s="277">
        <f>E50-F50</f>
        <v>12000</v>
      </c>
      <c r="H50" s="278">
        <f>SUM(I50:P50)</f>
        <v>0</v>
      </c>
      <c r="I50" s="279"/>
      <c r="J50" s="279"/>
      <c r="K50" s="279"/>
      <c r="L50" s="279"/>
      <c r="M50" s="279"/>
      <c r="N50" s="279"/>
      <c r="O50" s="279"/>
      <c r="P50" s="279"/>
      <c r="Q50" s="279"/>
    </row>
    <row r="51" spans="1:17" x14ac:dyDescent="0.25">
      <c r="A51" s="190">
        <v>4</v>
      </c>
      <c r="B51" s="191" t="s">
        <v>8</v>
      </c>
      <c r="C51" s="307"/>
      <c r="D51" s="282">
        <f t="shared" si="49"/>
        <v>309000</v>
      </c>
      <c r="E51" s="282">
        <f t="shared" si="49"/>
        <v>146000</v>
      </c>
      <c r="F51" s="283">
        <f t="shared" si="49"/>
        <v>45750</v>
      </c>
      <c r="G51" s="284">
        <f t="shared" si="49"/>
        <v>100250</v>
      </c>
      <c r="H51" s="285">
        <f t="shared" si="49"/>
        <v>0</v>
      </c>
      <c r="I51" s="285">
        <f t="shared" si="49"/>
        <v>0</v>
      </c>
      <c r="J51" s="286">
        <f t="shared" si="49"/>
        <v>0</v>
      </c>
      <c r="K51" s="286">
        <f t="shared" si="49"/>
        <v>0</v>
      </c>
      <c r="L51" s="286">
        <f t="shared" si="49"/>
        <v>0</v>
      </c>
      <c r="M51" s="286">
        <f t="shared" si="49"/>
        <v>0</v>
      </c>
      <c r="N51" s="286">
        <f t="shared" si="49"/>
        <v>0</v>
      </c>
      <c r="O51" s="286">
        <f t="shared" si="49"/>
        <v>0</v>
      </c>
      <c r="P51" s="286">
        <f t="shared" si="49"/>
        <v>0</v>
      </c>
      <c r="Q51" s="286">
        <f t="shared" si="49"/>
        <v>0</v>
      </c>
    </row>
    <row r="52" spans="1:17" x14ac:dyDescent="0.25">
      <c r="A52" s="226"/>
      <c r="B52" s="181" t="s">
        <v>15</v>
      </c>
      <c r="C52" s="287">
        <v>71</v>
      </c>
      <c r="D52" s="274">
        <v>309000</v>
      </c>
      <c r="E52" s="275">
        <v>146000</v>
      </c>
      <c r="F52" s="276">
        <v>45750</v>
      </c>
      <c r="G52" s="277">
        <f>E52-F52</f>
        <v>100250</v>
      </c>
      <c r="H52" s="278">
        <f>SUM(I52:P52)</f>
        <v>0</v>
      </c>
      <c r="I52" s="279"/>
      <c r="J52" s="279"/>
      <c r="K52" s="279"/>
      <c r="L52" s="279"/>
      <c r="M52" s="279"/>
      <c r="N52" s="279"/>
      <c r="O52" s="279"/>
      <c r="P52" s="279"/>
      <c r="Q52" s="279"/>
    </row>
    <row r="53" spans="1:17" x14ac:dyDescent="0.25">
      <c r="A53" s="194">
        <v>5</v>
      </c>
      <c r="B53" s="191" t="s">
        <v>11</v>
      </c>
      <c r="C53" s="290"/>
      <c r="D53" s="282">
        <f t="shared" ref="D53:Q53" si="50">D54</f>
        <v>500000</v>
      </c>
      <c r="E53" s="282">
        <f t="shared" si="50"/>
        <v>235000</v>
      </c>
      <c r="F53" s="283">
        <f t="shared" si="50"/>
        <v>0</v>
      </c>
      <c r="G53" s="284">
        <f t="shared" si="50"/>
        <v>235000</v>
      </c>
      <c r="H53" s="285">
        <f t="shared" si="50"/>
        <v>22000</v>
      </c>
      <c r="I53" s="285">
        <f t="shared" si="50"/>
        <v>0</v>
      </c>
      <c r="J53" s="286">
        <f t="shared" si="50"/>
        <v>0</v>
      </c>
      <c r="K53" s="286">
        <f t="shared" si="50"/>
        <v>0</v>
      </c>
      <c r="L53" s="286">
        <f t="shared" si="50"/>
        <v>22000</v>
      </c>
      <c r="M53" s="286">
        <f t="shared" si="50"/>
        <v>0</v>
      </c>
      <c r="N53" s="286">
        <f t="shared" si="50"/>
        <v>0</v>
      </c>
      <c r="O53" s="286">
        <f t="shared" si="50"/>
        <v>0</v>
      </c>
      <c r="P53" s="286">
        <f t="shared" si="50"/>
        <v>0</v>
      </c>
      <c r="Q53" s="286">
        <f t="shared" si="50"/>
        <v>0</v>
      </c>
    </row>
    <row r="54" spans="1:17" x14ac:dyDescent="0.25">
      <c r="A54" s="220"/>
      <c r="B54" s="181" t="s">
        <v>29</v>
      </c>
      <c r="C54" s="287">
        <v>71</v>
      </c>
      <c r="D54" s="274">
        <v>500000</v>
      </c>
      <c r="E54" s="275">
        <v>235000</v>
      </c>
      <c r="F54" s="276"/>
      <c r="G54" s="277">
        <f>E54-F54</f>
        <v>235000</v>
      </c>
      <c r="H54" s="278">
        <f>SUM(I54:P54)</f>
        <v>22000</v>
      </c>
      <c r="I54" s="279"/>
      <c r="J54" s="279"/>
      <c r="K54" s="279"/>
      <c r="L54" s="279">
        <v>22000</v>
      </c>
      <c r="M54" s="279"/>
      <c r="N54" s="279"/>
      <c r="O54" s="279"/>
      <c r="P54" s="279"/>
      <c r="Q54" s="279"/>
    </row>
    <row r="55" spans="1:17" x14ac:dyDescent="0.25">
      <c r="A55" s="179">
        <v>6</v>
      </c>
      <c r="B55" s="182" t="s">
        <v>9</v>
      </c>
      <c r="C55" s="308"/>
      <c r="D55" s="282">
        <f t="shared" ref="D55:Q55" si="51">D56</f>
        <v>250000</v>
      </c>
      <c r="E55" s="282">
        <f t="shared" si="51"/>
        <v>250000</v>
      </c>
      <c r="F55" s="283">
        <f t="shared" si="51"/>
        <v>0</v>
      </c>
      <c r="G55" s="284">
        <f t="shared" si="51"/>
        <v>250000</v>
      </c>
      <c r="H55" s="285">
        <f t="shared" si="51"/>
        <v>250000</v>
      </c>
      <c r="I55" s="285">
        <f t="shared" si="51"/>
        <v>0</v>
      </c>
      <c r="J55" s="286">
        <f t="shared" si="51"/>
        <v>0</v>
      </c>
      <c r="K55" s="286">
        <f t="shared" si="51"/>
        <v>0</v>
      </c>
      <c r="L55" s="286">
        <f t="shared" si="51"/>
        <v>250000</v>
      </c>
      <c r="M55" s="286">
        <f t="shared" si="51"/>
        <v>0</v>
      </c>
      <c r="N55" s="286">
        <f t="shared" si="51"/>
        <v>0</v>
      </c>
      <c r="O55" s="286">
        <f t="shared" si="51"/>
        <v>0</v>
      </c>
      <c r="P55" s="286">
        <f t="shared" si="51"/>
        <v>0</v>
      </c>
      <c r="Q55" s="286">
        <f t="shared" si="51"/>
        <v>0</v>
      </c>
    </row>
    <row r="56" spans="1:17" x14ac:dyDescent="0.25">
      <c r="A56" s="181"/>
      <c r="B56" s="181" t="s">
        <v>18</v>
      </c>
      <c r="C56" s="296">
        <v>71</v>
      </c>
      <c r="D56" s="274">
        <v>250000</v>
      </c>
      <c r="E56" s="275">
        <v>250000</v>
      </c>
      <c r="F56" s="276"/>
      <c r="G56" s="277">
        <f>E56-F56</f>
        <v>250000</v>
      </c>
      <c r="H56" s="278">
        <f>SUM(I56:P56)</f>
        <v>250000</v>
      </c>
      <c r="I56" s="279"/>
      <c r="J56" s="279"/>
      <c r="K56" s="279"/>
      <c r="L56" s="279">
        <v>250000</v>
      </c>
      <c r="M56" s="279"/>
      <c r="N56" s="279"/>
      <c r="O56" s="279"/>
      <c r="P56" s="279"/>
      <c r="Q56" s="279"/>
    </row>
    <row r="57" spans="1:17" x14ac:dyDescent="0.25">
      <c r="A57" s="194">
        <v>7</v>
      </c>
      <c r="B57" s="191" t="s">
        <v>12</v>
      </c>
      <c r="C57" s="308"/>
      <c r="D57" s="282">
        <f>D58+D59</f>
        <v>3832500</v>
      </c>
      <c r="E57" s="282">
        <f t="shared" ref="E57:O57" si="52">E58+E59</f>
        <v>240500</v>
      </c>
      <c r="F57" s="283">
        <f t="shared" si="52"/>
        <v>59500</v>
      </c>
      <c r="G57" s="284">
        <f t="shared" si="52"/>
        <v>181000</v>
      </c>
      <c r="H57" s="285">
        <f t="shared" si="52"/>
        <v>0</v>
      </c>
      <c r="I57" s="285">
        <f t="shared" si="52"/>
        <v>0</v>
      </c>
      <c r="J57" s="286">
        <f t="shared" si="52"/>
        <v>0</v>
      </c>
      <c r="K57" s="286">
        <f t="shared" si="52"/>
        <v>0</v>
      </c>
      <c r="L57" s="286">
        <f t="shared" si="52"/>
        <v>0</v>
      </c>
      <c r="M57" s="286">
        <f t="shared" si="52"/>
        <v>0</v>
      </c>
      <c r="N57" s="286">
        <f t="shared" ref="N57" si="53">N58+N59</f>
        <v>0</v>
      </c>
      <c r="O57" s="286">
        <f t="shared" si="52"/>
        <v>0</v>
      </c>
      <c r="P57" s="286">
        <f t="shared" ref="P57:Q57" si="54">P58+P59</f>
        <v>0</v>
      </c>
      <c r="Q57" s="286">
        <f t="shared" si="54"/>
        <v>0</v>
      </c>
    </row>
    <row r="58" spans="1:17" x14ac:dyDescent="0.25">
      <c r="A58" s="196"/>
      <c r="B58" s="188"/>
      <c r="C58" s="309">
        <v>58</v>
      </c>
      <c r="D58" s="310">
        <v>3817500</v>
      </c>
      <c r="E58" s="275">
        <v>234500</v>
      </c>
      <c r="F58" s="276">
        <v>59500</v>
      </c>
      <c r="G58" s="277">
        <f>E58-F58</f>
        <v>175000</v>
      </c>
      <c r="H58" s="278">
        <f>SUM(I58:P58)</f>
        <v>0</v>
      </c>
      <c r="I58" s="279"/>
      <c r="J58" s="304"/>
      <c r="K58" s="279"/>
      <c r="L58" s="279"/>
      <c r="M58" s="279"/>
      <c r="N58" s="279"/>
      <c r="O58" s="279"/>
      <c r="P58" s="279"/>
      <c r="Q58" s="279"/>
    </row>
    <row r="59" spans="1:17" x14ac:dyDescent="0.25">
      <c r="A59" s="196"/>
      <c r="B59" s="203" t="s">
        <v>16</v>
      </c>
      <c r="C59" s="309">
        <v>71</v>
      </c>
      <c r="D59" s="310">
        <v>15000</v>
      </c>
      <c r="E59" s="275">
        <v>6000</v>
      </c>
      <c r="F59" s="276"/>
      <c r="G59" s="277">
        <f>E59-F59</f>
        <v>6000</v>
      </c>
      <c r="H59" s="278">
        <f>SUM(I59:P59)</f>
        <v>0</v>
      </c>
      <c r="I59" s="279"/>
      <c r="J59" s="279"/>
      <c r="K59" s="279"/>
      <c r="L59" s="279"/>
      <c r="M59" s="279"/>
      <c r="N59" s="279"/>
      <c r="O59" s="279"/>
      <c r="P59" s="279"/>
      <c r="Q59" s="279"/>
    </row>
    <row r="60" spans="1:17" x14ac:dyDescent="0.25">
      <c r="A60" s="190">
        <v>8</v>
      </c>
      <c r="B60" s="271" t="s">
        <v>35</v>
      </c>
      <c r="C60" s="308"/>
      <c r="D60" s="282">
        <f>D61+D62+D63</f>
        <v>195071000</v>
      </c>
      <c r="E60" s="282">
        <f>E61+E62+E63</f>
        <v>101740500</v>
      </c>
      <c r="F60" s="283">
        <f>F61+F62+F63</f>
        <v>29491943</v>
      </c>
      <c r="G60" s="284">
        <f>G61+G62+G63</f>
        <v>72248557</v>
      </c>
      <c r="H60" s="285">
        <f>H61+H62+H63</f>
        <v>18356869</v>
      </c>
      <c r="I60" s="285">
        <f t="shared" ref="I60:O60" si="55">I61+I62+I63</f>
        <v>1356869</v>
      </c>
      <c r="J60" s="285">
        <f t="shared" si="55"/>
        <v>0</v>
      </c>
      <c r="K60" s="285">
        <f t="shared" si="55"/>
        <v>0</v>
      </c>
      <c r="L60" s="286">
        <f t="shared" si="55"/>
        <v>0</v>
      </c>
      <c r="M60" s="286">
        <f t="shared" si="55"/>
        <v>17000000</v>
      </c>
      <c r="N60" s="286">
        <f t="shared" ref="N60" si="56">N61+N62+N63</f>
        <v>0</v>
      </c>
      <c r="O60" s="286">
        <f t="shared" si="55"/>
        <v>0</v>
      </c>
      <c r="P60" s="286">
        <f t="shared" ref="P60:Q60" si="57">P61+P62+P63</f>
        <v>0</v>
      </c>
      <c r="Q60" s="286">
        <f t="shared" si="57"/>
        <v>0</v>
      </c>
    </row>
    <row r="61" spans="1:17" x14ac:dyDescent="0.25">
      <c r="A61" s="179"/>
      <c r="B61" s="214" t="s">
        <v>36</v>
      </c>
      <c r="C61" s="296">
        <v>58</v>
      </c>
      <c r="D61" s="274">
        <v>144052000</v>
      </c>
      <c r="E61" s="275">
        <v>52823000</v>
      </c>
      <c r="F61" s="276">
        <v>15233078</v>
      </c>
      <c r="G61" s="277">
        <f>E61-F61</f>
        <v>37589922</v>
      </c>
      <c r="H61" s="278">
        <f>SUM(I61:P61)</f>
        <v>18356869</v>
      </c>
      <c r="I61" s="279">
        <v>1356869</v>
      </c>
      <c r="J61" s="279"/>
      <c r="K61" s="279"/>
      <c r="L61" s="279"/>
      <c r="M61" s="279">
        <v>17000000</v>
      </c>
      <c r="N61" s="279"/>
      <c r="O61" s="279"/>
      <c r="P61" s="279"/>
      <c r="Q61" s="279"/>
    </row>
    <row r="62" spans="1:17" x14ac:dyDescent="0.25">
      <c r="A62" s="179"/>
      <c r="B62" s="214"/>
      <c r="C62" s="296">
        <v>71</v>
      </c>
      <c r="D62" s="274">
        <v>64634000</v>
      </c>
      <c r="E62" s="275">
        <v>48917500</v>
      </c>
      <c r="F62" s="276">
        <v>14258865</v>
      </c>
      <c r="G62" s="277">
        <f>E62-F62</f>
        <v>34658635</v>
      </c>
      <c r="H62" s="278">
        <f t="shared" ref="H62:H63" si="58">SUM(I62:P62)</f>
        <v>0</v>
      </c>
      <c r="I62" s="278"/>
      <c r="J62" s="279"/>
      <c r="K62" s="279"/>
      <c r="L62" s="279"/>
      <c r="M62" s="279"/>
      <c r="N62" s="279"/>
      <c r="O62" s="279"/>
      <c r="P62" s="279"/>
      <c r="Q62" s="279"/>
    </row>
    <row r="63" spans="1:17" x14ac:dyDescent="0.25">
      <c r="A63" s="181"/>
      <c r="B63" s="214"/>
      <c r="C63" s="296">
        <v>85</v>
      </c>
      <c r="D63" s="274">
        <v>-13615000</v>
      </c>
      <c r="E63" s="274"/>
      <c r="F63" s="276"/>
      <c r="G63" s="277"/>
      <c r="H63" s="278">
        <f t="shared" si="58"/>
        <v>0</v>
      </c>
      <c r="I63" s="278"/>
      <c r="J63" s="279"/>
      <c r="K63" s="279"/>
      <c r="L63" s="279"/>
      <c r="M63" s="279"/>
      <c r="N63" s="279"/>
      <c r="O63" s="279"/>
      <c r="P63" s="279"/>
      <c r="Q63" s="279"/>
    </row>
    <row r="64" spans="1:17" x14ac:dyDescent="0.25">
      <c r="A64" s="196"/>
      <c r="B64" s="209" t="s">
        <v>24</v>
      </c>
      <c r="C64" s="296"/>
      <c r="D64" s="297">
        <f t="shared" ref="D64" si="59">SUM(D65:D67)</f>
        <v>249392500</v>
      </c>
      <c r="E64" s="297">
        <f t="shared" ref="E64:H64" si="60">SUM(E65:E67)</f>
        <v>146973000</v>
      </c>
      <c r="F64" s="297">
        <f t="shared" si="60"/>
        <v>35207583</v>
      </c>
      <c r="G64" s="297">
        <f t="shared" si="60"/>
        <v>111765417</v>
      </c>
      <c r="H64" s="338">
        <f t="shared" si="60"/>
        <v>21180202</v>
      </c>
      <c r="I64" s="338">
        <f t="shared" ref="I64:P64" si="61">SUM(I65:I67)</f>
        <v>1356869</v>
      </c>
      <c r="J64" s="338">
        <f t="shared" si="61"/>
        <v>175000</v>
      </c>
      <c r="K64" s="338">
        <f t="shared" si="61"/>
        <v>110000</v>
      </c>
      <c r="L64" s="338">
        <f t="shared" si="61"/>
        <v>272000</v>
      </c>
      <c r="M64" s="338">
        <f t="shared" si="61"/>
        <v>17000000</v>
      </c>
      <c r="N64" s="338">
        <f t="shared" si="61"/>
        <v>796727</v>
      </c>
      <c r="O64" s="338">
        <f t="shared" si="61"/>
        <v>100000</v>
      </c>
      <c r="P64" s="338">
        <f t="shared" si="61"/>
        <v>100000</v>
      </c>
      <c r="Q64" s="338">
        <f t="shared" ref="Q64" si="62">SUM(Q65:Q67)</f>
        <v>1269606</v>
      </c>
    </row>
    <row r="65" spans="1:17" x14ac:dyDescent="0.25">
      <c r="A65" s="196"/>
      <c r="B65" s="214" t="s">
        <v>25</v>
      </c>
      <c r="C65" s="298">
        <v>55</v>
      </c>
      <c r="D65" s="297">
        <f>D46</f>
        <v>2500000</v>
      </c>
      <c r="E65" s="297">
        <f t="shared" ref="E65:H65" si="63">E46</f>
        <v>1245000</v>
      </c>
      <c r="F65" s="297">
        <f t="shared" si="63"/>
        <v>85000</v>
      </c>
      <c r="G65" s="297">
        <f t="shared" si="63"/>
        <v>1160000</v>
      </c>
      <c r="H65" s="338">
        <f t="shared" si="63"/>
        <v>100000</v>
      </c>
      <c r="I65" s="338">
        <f t="shared" ref="I65:P65" si="64">I46</f>
        <v>0</v>
      </c>
      <c r="J65" s="338">
        <f t="shared" si="64"/>
        <v>0</v>
      </c>
      <c r="K65" s="338">
        <f t="shared" si="64"/>
        <v>0</v>
      </c>
      <c r="L65" s="338">
        <f t="shared" si="64"/>
        <v>0</v>
      </c>
      <c r="M65" s="338">
        <f t="shared" si="64"/>
        <v>0</v>
      </c>
      <c r="N65" s="338">
        <f t="shared" si="64"/>
        <v>0</v>
      </c>
      <c r="O65" s="338">
        <f t="shared" si="64"/>
        <v>100000</v>
      </c>
      <c r="P65" s="338">
        <f t="shared" si="64"/>
        <v>0</v>
      </c>
      <c r="Q65" s="338">
        <f t="shared" ref="Q65" si="65">Q46</f>
        <v>0</v>
      </c>
    </row>
    <row r="66" spans="1:17" x14ac:dyDescent="0.25">
      <c r="A66" s="196"/>
      <c r="B66" s="214" t="s">
        <v>26</v>
      </c>
      <c r="C66" s="311">
        <v>58</v>
      </c>
      <c r="D66" s="312">
        <f>D47+D61+D58</f>
        <v>170026500</v>
      </c>
      <c r="E66" s="312">
        <f t="shared" ref="E66:H66" si="66">E47+E61+E58</f>
        <v>70674500</v>
      </c>
      <c r="F66" s="312">
        <f t="shared" si="66"/>
        <v>20501868</v>
      </c>
      <c r="G66" s="312">
        <f t="shared" si="66"/>
        <v>50172632</v>
      </c>
      <c r="H66" s="339">
        <f t="shared" si="66"/>
        <v>20633202</v>
      </c>
      <c r="I66" s="339">
        <f t="shared" ref="I66:P66" si="67">I47+I61+I58</f>
        <v>1356869</v>
      </c>
      <c r="J66" s="339">
        <f t="shared" si="67"/>
        <v>0</v>
      </c>
      <c r="K66" s="339">
        <f t="shared" si="67"/>
        <v>110000</v>
      </c>
      <c r="L66" s="339">
        <f t="shared" si="67"/>
        <v>0</v>
      </c>
      <c r="M66" s="339">
        <f t="shared" si="67"/>
        <v>17000000</v>
      </c>
      <c r="N66" s="339">
        <f t="shared" si="67"/>
        <v>796727</v>
      </c>
      <c r="O66" s="339">
        <f t="shared" si="67"/>
        <v>0</v>
      </c>
      <c r="P66" s="339">
        <f t="shared" si="67"/>
        <v>100000</v>
      </c>
      <c r="Q66" s="339">
        <f t="shared" ref="Q66" si="68">Q47+Q61+Q58</f>
        <v>1269606</v>
      </c>
    </row>
    <row r="67" spans="1:17" x14ac:dyDescent="0.25">
      <c r="A67" s="224"/>
      <c r="B67" s="173"/>
      <c r="C67" s="311">
        <v>71</v>
      </c>
      <c r="D67" s="312">
        <f>D44+D50+D52+D54+D56+D59+D62</f>
        <v>76866000</v>
      </c>
      <c r="E67" s="312">
        <f t="shared" ref="E67:H67" si="69">E44+E50+E52+E54+E56+E59+E62</f>
        <v>75053500</v>
      </c>
      <c r="F67" s="312">
        <f t="shared" si="69"/>
        <v>14620715</v>
      </c>
      <c r="G67" s="312">
        <f t="shared" si="69"/>
        <v>60432785</v>
      </c>
      <c r="H67" s="339">
        <f t="shared" si="69"/>
        <v>447000</v>
      </c>
      <c r="I67" s="339">
        <f t="shared" ref="I67:P67" si="70">I44+I50+I52+I54+I56+I59+I62</f>
        <v>0</v>
      </c>
      <c r="J67" s="339">
        <f t="shared" si="70"/>
        <v>175000</v>
      </c>
      <c r="K67" s="339">
        <f t="shared" si="70"/>
        <v>0</v>
      </c>
      <c r="L67" s="339">
        <f t="shared" si="70"/>
        <v>272000</v>
      </c>
      <c r="M67" s="339">
        <f t="shared" si="70"/>
        <v>0</v>
      </c>
      <c r="N67" s="339">
        <f t="shared" si="70"/>
        <v>0</v>
      </c>
      <c r="O67" s="339">
        <f t="shared" si="70"/>
        <v>0</v>
      </c>
      <c r="P67" s="339">
        <f t="shared" si="70"/>
        <v>0</v>
      </c>
      <c r="Q67" s="339">
        <f t="shared" ref="Q67" si="71">Q44+Q50+Q52+Q54+Q56+Q59+Q62</f>
        <v>0</v>
      </c>
    </row>
    <row r="68" spans="1:17" x14ac:dyDescent="0.25">
      <c r="A68" s="224"/>
      <c r="B68" s="173"/>
      <c r="C68" s="311">
        <v>85</v>
      </c>
      <c r="D68" s="312">
        <f>D48+D63</f>
        <v>-18197000</v>
      </c>
      <c r="E68" s="312">
        <f t="shared" ref="E68:H68" si="72">E48+E63</f>
        <v>-2157000</v>
      </c>
      <c r="F68" s="312">
        <f t="shared" si="72"/>
        <v>0</v>
      </c>
      <c r="G68" s="312">
        <f t="shared" si="72"/>
        <v>0</v>
      </c>
      <c r="H68" s="339">
        <f t="shared" si="72"/>
        <v>0</v>
      </c>
      <c r="I68" s="339">
        <f t="shared" ref="I68:P68" si="73">I48+I63</f>
        <v>0</v>
      </c>
      <c r="J68" s="339">
        <f t="shared" si="73"/>
        <v>0</v>
      </c>
      <c r="K68" s="339">
        <f t="shared" si="73"/>
        <v>0</v>
      </c>
      <c r="L68" s="339">
        <f t="shared" si="73"/>
        <v>0</v>
      </c>
      <c r="M68" s="339">
        <f t="shared" si="73"/>
        <v>0</v>
      </c>
      <c r="N68" s="339">
        <f t="shared" si="73"/>
        <v>0</v>
      </c>
      <c r="O68" s="339">
        <f t="shared" si="73"/>
        <v>0</v>
      </c>
      <c r="P68" s="339">
        <f t="shared" si="73"/>
        <v>0</v>
      </c>
      <c r="Q68" s="339">
        <f t="shared" ref="Q68" si="74">Q48+Q63</f>
        <v>0</v>
      </c>
    </row>
    <row r="69" spans="1:17" x14ac:dyDescent="0.25">
      <c r="A69" s="194"/>
      <c r="B69" s="209"/>
      <c r="C69" s="296"/>
      <c r="D69" s="313">
        <f t="shared" ref="D69:F69" si="75">SUM(D70:D77)</f>
        <v>301578500</v>
      </c>
      <c r="E69" s="313">
        <f t="shared" ref="E69" si="76">SUM(E70:E77)</f>
        <v>175480000</v>
      </c>
      <c r="F69" s="314">
        <f t="shared" si="75"/>
        <v>46126683</v>
      </c>
      <c r="G69" s="315">
        <f t="shared" ref="G69:H69" si="77">SUM(G70:G77)</f>
        <v>129353317</v>
      </c>
      <c r="H69" s="316">
        <f t="shared" si="77"/>
        <v>24004962</v>
      </c>
      <c r="I69" s="316">
        <f t="shared" ref="I69:P69" si="78">SUM(I70:I77)</f>
        <v>3681629</v>
      </c>
      <c r="J69" s="316">
        <f t="shared" si="78"/>
        <v>675000</v>
      </c>
      <c r="K69" s="316">
        <f t="shared" si="78"/>
        <v>110000</v>
      </c>
      <c r="L69" s="316">
        <f t="shared" si="78"/>
        <v>272000</v>
      </c>
      <c r="M69" s="316">
        <f t="shared" si="78"/>
        <v>17000000</v>
      </c>
      <c r="N69" s="316">
        <f t="shared" si="78"/>
        <v>796727</v>
      </c>
      <c r="O69" s="316">
        <f t="shared" si="78"/>
        <v>100000</v>
      </c>
      <c r="P69" s="316">
        <f t="shared" si="78"/>
        <v>100000</v>
      </c>
      <c r="Q69" s="316">
        <f t="shared" ref="Q69" si="79">SUM(Q70:Q77)</f>
        <v>1269606</v>
      </c>
    </row>
    <row r="70" spans="1:17" x14ac:dyDescent="0.25">
      <c r="A70" s="196"/>
      <c r="B70" s="214" t="s">
        <v>24</v>
      </c>
      <c r="C70" s="273">
        <v>10</v>
      </c>
      <c r="D70" s="313">
        <f t="shared" ref="D70:H70" si="80">D36</f>
        <v>25130000</v>
      </c>
      <c r="E70" s="313">
        <f t="shared" si="80"/>
        <v>14507000</v>
      </c>
      <c r="F70" s="314">
        <f t="shared" si="80"/>
        <v>7844000</v>
      </c>
      <c r="G70" s="315">
        <f t="shared" si="80"/>
        <v>6663000</v>
      </c>
      <c r="H70" s="316">
        <f t="shared" si="80"/>
        <v>1961000</v>
      </c>
      <c r="I70" s="316">
        <f t="shared" ref="I70:P70" si="81">I36</f>
        <v>1961000</v>
      </c>
      <c r="J70" s="316">
        <f t="shared" si="81"/>
        <v>0</v>
      </c>
      <c r="K70" s="316">
        <f t="shared" si="81"/>
        <v>0</v>
      </c>
      <c r="L70" s="316">
        <f t="shared" si="81"/>
        <v>0</v>
      </c>
      <c r="M70" s="316">
        <f t="shared" si="81"/>
        <v>0</v>
      </c>
      <c r="N70" s="316">
        <f t="shared" si="81"/>
        <v>0</v>
      </c>
      <c r="O70" s="316">
        <f t="shared" si="81"/>
        <v>0</v>
      </c>
      <c r="P70" s="316">
        <f t="shared" si="81"/>
        <v>0</v>
      </c>
      <c r="Q70" s="316">
        <f t="shared" ref="Q70" si="82">Q36</f>
        <v>0</v>
      </c>
    </row>
    <row r="71" spans="1:17" x14ac:dyDescent="0.25">
      <c r="A71" s="196"/>
      <c r="B71" s="214" t="s">
        <v>31</v>
      </c>
      <c r="C71" s="273">
        <v>20</v>
      </c>
      <c r="D71" s="313">
        <f t="shared" ref="D71:H71" si="83">D37</f>
        <v>11396000</v>
      </c>
      <c r="E71" s="313">
        <f t="shared" si="83"/>
        <v>7111000</v>
      </c>
      <c r="F71" s="314">
        <f t="shared" si="83"/>
        <v>2016780</v>
      </c>
      <c r="G71" s="315">
        <f t="shared" si="83"/>
        <v>5094220</v>
      </c>
      <c r="H71" s="316">
        <f t="shared" si="83"/>
        <v>349180</v>
      </c>
      <c r="I71" s="316">
        <f t="shared" ref="I71:P71" si="84">I37</f>
        <v>349180</v>
      </c>
      <c r="J71" s="316">
        <f t="shared" si="84"/>
        <v>0</v>
      </c>
      <c r="K71" s="316">
        <f t="shared" si="84"/>
        <v>0</v>
      </c>
      <c r="L71" s="316">
        <f t="shared" si="84"/>
        <v>0</v>
      </c>
      <c r="M71" s="316">
        <f t="shared" si="84"/>
        <v>0</v>
      </c>
      <c r="N71" s="316">
        <f t="shared" si="84"/>
        <v>0</v>
      </c>
      <c r="O71" s="316">
        <f t="shared" si="84"/>
        <v>0</v>
      </c>
      <c r="P71" s="316">
        <f t="shared" si="84"/>
        <v>0</v>
      </c>
      <c r="Q71" s="316">
        <f t="shared" ref="Q71" si="85">Q37</f>
        <v>0</v>
      </c>
    </row>
    <row r="72" spans="1:17" x14ac:dyDescent="0.25">
      <c r="A72" s="224"/>
      <c r="B72" s="214" t="s">
        <v>32</v>
      </c>
      <c r="C72" s="273">
        <v>55</v>
      </c>
      <c r="D72" s="313">
        <f t="shared" ref="D72:H72" si="86">D38+D65</f>
        <v>2600000</v>
      </c>
      <c r="E72" s="313">
        <f t="shared" si="86"/>
        <v>1345000</v>
      </c>
      <c r="F72" s="314">
        <f t="shared" si="86"/>
        <v>85000</v>
      </c>
      <c r="G72" s="315">
        <f t="shared" si="86"/>
        <v>1260000</v>
      </c>
      <c r="H72" s="316">
        <f t="shared" si="86"/>
        <v>100000</v>
      </c>
      <c r="I72" s="316">
        <f t="shared" ref="I72:P72" si="87">I38+I65</f>
        <v>0</v>
      </c>
      <c r="J72" s="316">
        <f t="shared" si="87"/>
        <v>0</v>
      </c>
      <c r="K72" s="316">
        <f t="shared" si="87"/>
        <v>0</v>
      </c>
      <c r="L72" s="316">
        <f t="shared" si="87"/>
        <v>0</v>
      </c>
      <c r="M72" s="316">
        <f t="shared" si="87"/>
        <v>0</v>
      </c>
      <c r="N72" s="316">
        <f t="shared" si="87"/>
        <v>0</v>
      </c>
      <c r="O72" s="316">
        <f t="shared" si="87"/>
        <v>100000</v>
      </c>
      <c r="P72" s="316">
        <f t="shared" si="87"/>
        <v>0</v>
      </c>
      <c r="Q72" s="316">
        <f t="shared" ref="Q72" si="88">Q38+Q65</f>
        <v>0</v>
      </c>
    </row>
    <row r="73" spans="1:17" x14ac:dyDescent="0.25">
      <c r="A73" s="224"/>
      <c r="B73" s="214" t="s">
        <v>33</v>
      </c>
      <c r="C73" s="273">
        <v>57</v>
      </c>
      <c r="D73" s="313">
        <f t="shared" ref="D73:H73" si="89">D39</f>
        <v>10610000</v>
      </c>
      <c r="E73" s="313">
        <f t="shared" si="89"/>
        <v>3937000</v>
      </c>
      <c r="F73" s="314">
        <f t="shared" si="89"/>
        <v>1000000</v>
      </c>
      <c r="G73" s="315">
        <f t="shared" si="89"/>
        <v>2937000</v>
      </c>
      <c r="H73" s="316">
        <f t="shared" si="89"/>
        <v>500000</v>
      </c>
      <c r="I73" s="316">
        <f t="shared" ref="I73:P73" si="90">I39</f>
        <v>0</v>
      </c>
      <c r="J73" s="316">
        <f t="shared" si="90"/>
        <v>500000</v>
      </c>
      <c r="K73" s="316">
        <f t="shared" si="90"/>
        <v>0</v>
      </c>
      <c r="L73" s="316">
        <f t="shared" si="90"/>
        <v>0</v>
      </c>
      <c r="M73" s="316">
        <f t="shared" si="90"/>
        <v>0</v>
      </c>
      <c r="N73" s="316">
        <f t="shared" si="90"/>
        <v>0</v>
      </c>
      <c r="O73" s="316">
        <f t="shared" si="90"/>
        <v>0</v>
      </c>
      <c r="P73" s="316">
        <f t="shared" si="90"/>
        <v>0</v>
      </c>
      <c r="Q73" s="316">
        <f t="shared" ref="Q73" si="91">Q39</f>
        <v>0</v>
      </c>
    </row>
    <row r="74" spans="1:17" x14ac:dyDescent="0.25">
      <c r="A74" s="196"/>
      <c r="B74" s="214"/>
      <c r="C74" s="273">
        <v>58</v>
      </c>
      <c r="D74" s="313">
        <f t="shared" ref="D74:H74" si="92">D66</f>
        <v>170026500</v>
      </c>
      <c r="E74" s="313">
        <f t="shared" si="92"/>
        <v>70674500</v>
      </c>
      <c r="F74" s="314">
        <f t="shared" si="92"/>
        <v>20501868</v>
      </c>
      <c r="G74" s="315">
        <f t="shared" si="92"/>
        <v>50172632</v>
      </c>
      <c r="H74" s="316">
        <f t="shared" si="92"/>
        <v>20633202</v>
      </c>
      <c r="I74" s="316">
        <f t="shared" ref="I74:P74" si="93">I66</f>
        <v>1356869</v>
      </c>
      <c r="J74" s="316">
        <f t="shared" si="93"/>
        <v>0</v>
      </c>
      <c r="K74" s="316">
        <f t="shared" si="93"/>
        <v>110000</v>
      </c>
      <c r="L74" s="316">
        <f t="shared" si="93"/>
        <v>0</v>
      </c>
      <c r="M74" s="316">
        <f t="shared" si="93"/>
        <v>17000000</v>
      </c>
      <c r="N74" s="316">
        <f t="shared" si="93"/>
        <v>796727</v>
      </c>
      <c r="O74" s="316">
        <f t="shared" si="93"/>
        <v>0</v>
      </c>
      <c r="P74" s="316">
        <f t="shared" si="93"/>
        <v>100000</v>
      </c>
      <c r="Q74" s="316">
        <f t="shared" ref="Q74" si="94">Q66</f>
        <v>1269606</v>
      </c>
    </row>
    <row r="75" spans="1:17" x14ac:dyDescent="0.25">
      <c r="A75" s="224"/>
      <c r="B75" s="173"/>
      <c r="C75" s="273">
        <v>59</v>
      </c>
      <c r="D75" s="313">
        <f t="shared" ref="D75:H75" si="95">D40</f>
        <v>4950000</v>
      </c>
      <c r="E75" s="313">
        <f t="shared" si="95"/>
        <v>2852000</v>
      </c>
      <c r="F75" s="314">
        <f t="shared" si="95"/>
        <v>58320</v>
      </c>
      <c r="G75" s="315">
        <f t="shared" si="95"/>
        <v>2793680</v>
      </c>
      <c r="H75" s="316">
        <f t="shared" si="95"/>
        <v>14580</v>
      </c>
      <c r="I75" s="316">
        <f t="shared" ref="I75:P75" si="96">I40</f>
        <v>14580</v>
      </c>
      <c r="J75" s="316">
        <f t="shared" si="96"/>
        <v>0</v>
      </c>
      <c r="K75" s="316">
        <f t="shared" si="96"/>
        <v>0</v>
      </c>
      <c r="L75" s="316">
        <f t="shared" si="96"/>
        <v>0</v>
      </c>
      <c r="M75" s="316">
        <f t="shared" si="96"/>
        <v>0</v>
      </c>
      <c r="N75" s="316">
        <f t="shared" si="96"/>
        <v>0</v>
      </c>
      <c r="O75" s="316">
        <f t="shared" si="96"/>
        <v>0</v>
      </c>
      <c r="P75" s="316">
        <f t="shared" si="96"/>
        <v>0</v>
      </c>
      <c r="Q75" s="316">
        <f t="shared" ref="Q75" si="97">Q40</f>
        <v>0</v>
      </c>
    </row>
    <row r="76" spans="1:17" x14ac:dyDescent="0.25">
      <c r="A76" s="224"/>
      <c r="B76" s="173"/>
      <c r="C76" s="273">
        <v>71</v>
      </c>
      <c r="D76" s="313">
        <f t="shared" ref="D76:H76" si="98">D67</f>
        <v>76866000</v>
      </c>
      <c r="E76" s="313">
        <f t="shared" si="98"/>
        <v>75053500</v>
      </c>
      <c r="F76" s="314">
        <f t="shared" si="98"/>
        <v>14620715</v>
      </c>
      <c r="G76" s="315">
        <f t="shared" si="98"/>
        <v>60432785</v>
      </c>
      <c r="H76" s="316">
        <f t="shared" si="98"/>
        <v>447000</v>
      </c>
      <c r="I76" s="316">
        <f t="shared" ref="I76:P76" si="99">I67</f>
        <v>0</v>
      </c>
      <c r="J76" s="316">
        <f t="shared" si="99"/>
        <v>175000</v>
      </c>
      <c r="K76" s="316">
        <f t="shared" si="99"/>
        <v>0</v>
      </c>
      <c r="L76" s="316">
        <f t="shared" si="99"/>
        <v>272000</v>
      </c>
      <c r="M76" s="316">
        <f t="shared" si="99"/>
        <v>0</v>
      </c>
      <c r="N76" s="316">
        <f t="shared" si="99"/>
        <v>0</v>
      </c>
      <c r="O76" s="316">
        <f t="shared" si="99"/>
        <v>0</v>
      </c>
      <c r="P76" s="316">
        <f t="shared" si="99"/>
        <v>0</v>
      </c>
      <c r="Q76" s="316">
        <f t="shared" ref="Q76" si="100">Q67</f>
        <v>0</v>
      </c>
    </row>
    <row r="77" spans="1:17" x14ac:dyDescent="0.25">
      <c r="A77" s="220"/>
      <c r="B77" s="236"/>
      <c r="C77" s="273">
        <v>85</v>
      </c>
      <c r="D77" s="313">
        <f t="shared" ref="D77:H77" si="101">D41</f>
        <v>0</v>
      </c>
      <c r="E77" s="313">
        <f t="shared" si="101"/>
        <v>0</v>
      </c>
      <c r="F77" s="314">
        <f t="shared" si="101"/>
        <v>0</v>
      </c>
      <c r="G77" s="315">
        <f t="shared" si="101"/>
        <v>0</v>
      </c>
      <c r="H77" s="316">
        <f t="shared" si="101"/>
        <v>0</v>
      </c>
      <c r="I77" s="316">
        <f t="shared" ref="I77:P77" si="102">I41</f>
        <v>0</v>
      </c>
      <c r="J77" s="316">
        <f t="shared" si="102"/>
        <v>0</v>
      </c>
      <c r="K77" s="316">
        <f t="shared" si="102"/>
        <v>0</v>
      </c>
      <c r="L77" s="316">
        <f t="shared" si="102"/>
        <v>0</v>
      </c>
      <c r="M77" s="316">
        <f t="shared" si="102"/>
        <v>0</v>
      </c>
      <c r="N77" s="316">
        <f t="shared" si="102"/>
        <v>0</v>
      </c>
      <c r="O77" s="316">
        <f t="shared" si="102"/>
        <v>0</v>
      </c>
      <c r="P77" s="316">
        <f t="shared" si="102"/>
        <v>0</v>
      </c>
      <c r="Q77" s="316">
        <f t="shared" ref="Q77" si="103">Q41</f>
        <v>0</v>
      </c>
    </row>
    <row r="78" spans="1:17" x14ac:dyDescent="0.25">
      <c r="A78" s="318"/>
      <c r="B78" s="318"/>
      <c r="C78" s="319"/>
      <c r="D78" s="320"/>
      <c r="E78" s="320"/>
      <c r="F78" s="321"/>
      <c r="G78" s="322"/>
      <c r="H78" s="323"/>
      <c r="I78" s="323"/>
      <c r="J78" s="323"/>
      <c r="K78" s="323"/>
      <c r="L78" s="323"/>
      <c r="M78" s="323"/>
      <c r="N78" s="323"/>
      <c r="O78" s="323"/>
    </row>
    <row r="79" spans="1:17" x14ac:dyDescent="0.25">
      <c r="A79" s="318"/>
      <c r="B79" s="318"/>
      <c r="C79" s="319"/>
      <c r="D79" s="320"/>
      <c r="E79" s="320"/>
      <c r="F79" s="321"/>
      <c r="G79" s="322"/>
      <c r="H79" s="323"/>
      <c r="I79" s="323"/>
      <c r="J79" s="323"/>
      <c r="K79" s="323"/>
      <c r="L79" s="323"/>
      <c r="M79" s="323"/>
      <c r="N79" s="323"/>
      <c r="O79" s="323"/>
    </row>
    <row r="80" spans="1:17" x14ac:dyDescent="0.25">
      <c r="A80" s="380" t="s">
        <v>101</v>
      </c>
      <c r="B80" s="380"/>
      <c r="C80" s="153"/>
      <c r="D80" s="154"/>
      <c r="E80" s="151"/>
      <c r="F80" s="151"/>
      <c r="G80" s="151"/>
      <c r="H80" s="317" t="s">
        <v>57</v>
      </c>
      <c r="I80" s="151"/>
    </row>
    <row r="81" spans="1:17" x14ac:dyDescent="0.25">
      <c r="A81" s="190">
        <v>1</v>
      </c>
      <c r="B81" s="191" t="s">
        <v>98</v>
      </c>
      <c r="C81" s="308"/>
      <c r="D81" s="282">
        <f>D82</f>
        <v>18579000</v>
      </c>
      <c r="E81" s="282">
        <f>E82</f>
        <v>0</v>
      </c>
      <c r="F81" s="283">
        <f>F82</f>
        <v>0</v>
      </c>
      <c r="G81" s="284">
        <f>G82</f>
        <v>0</v>
      </c>
      <c r="H81" s="285">
        <f>H82</f>
        <v>0</v>
      </c>
      <c r="I81" s="285">
        <f t="shared" ref="I81:Q81" si="104">I82</f>
        <v>0</v>
      </c>
      <c r="J81" s="285">
        <f t="shared" si="104"/>
        <v>0</v>
      </c>
      <c r="K81" s="285">
        <f t="shared" si="104"/>
        <v>0</v>
      </c>
      <c r="L81" s="285">
        <f t="shared" si="104"/>
        <v>0</v>
      </c>
      <c r="M81" s="285">
        <f t="shared" si="104"/>
        <v>0</v>
      </c>
      <c r="N81" s="285">
        <f t="shared" si="104"/>
        <v>0</v>
      </c>
      <c r="O81" s="285">
        <f t="shared" si="104"/>
        <v>0</v>
      </c>
      <c r="P81" s="285">
        <f t="shared" si="104"/>
        <v>0</v>
      </c>
      <c r="Q81" s="285">
        <f t="shared" si="104"/>
        <v>0</v>
      </c>
    </row>
    <row r="82" spans="1:17" x14ac:dyDescent="0.25">
      <c r="A82" s="179"/>
      <c r="B82" s="181" t="s">
        <v>99</v>
      </c>
      <c r="C82" s="296">
        <v>71</v>
      </c>
      <c r="D82" s="274">
        <v>18579000</v>
      </c>
      <c r="E82" s="275">
        <v>0</v>
      </c>
      <c r="F82" s="276">
        <v>0</v>
      </c>
      <c r="G82" s="277">
        <f>E82-F82</f>
        <v>0</v>
      </c>
      <c r="H82" s="278">
        <f>SUM(I82:P82)</f>
        <v>0</v>
      </c>
      <c r="I82" s="279"/>
      <c r="J82" s="279"/>
      <c r="K82" s="279"/>
      <c r="L82" s="279"/>
      <c r="M82" s="279"/>
      <c r="N82" s="279"/>
      <c r="O82" s="279"/>
      <c r="P82" s="335"/>
      <c r="Q82" s="341"/>
    </row>
    <row r="83" spans="1:17" x14ac:dyDescent="0.25">
      <c r="A83" s="190">
        <v>2</v>
      </c>
      <c r="B83" s="271" t="s">
        <v>35</v>
      </c>
      <c r="C83" s="308"/>
      <c r="D83" s="282">
        <f>D84</f>
        <v>56440000</v>
      </c>
      <c r="E83" s="282">
        <f>E84</f>
        <v>40000000</v>
      </c>
      <c r="F83" s="283">
        <f>F84</f>
        <v>0</v>
      </c>
      <c r="G83" s="284">
        <f>G84</f>
        <v>40000000</v>
      </c>
      <c r="H83" s="285">
        <f>H84</f>
        <v>16839672</v>
      </c>
      <c r="I83" s="285">
        <f t="shared" ref="I83:Q83" si="105">I84</f>
        <v>0</v>
      </c>
      <c r="J83" s="285">
        <f t="shared" si="105"/>
        <v>0</v>
      </c>
      <c r="K83" s="285">
        <f t="shared" si="105"/>
        <v>9036122</v>
      </c>
      <c r="L83" s="285">
        <f t="shared" si="105"/>
        <v>0</v>
      </c>
      <c r="M83" s="285">
        <f t="shared" si="105"/>
        <v>6083227</v>
      </c>
      <c r="N83" s="285">
        <f t="shared" si="105"/>
        <v>0</v>
      </c>
      <c r="O83" s="285">
        <f t="shared" si="105"/>
        <v>0</v>
      </c>
      <c r="P83" s="285">
        <f t="shared" si="105"/>
        <v>0</v>
      </c>
      <c r="Q83" s="285">
        <f t="shared" si="105"/>
        <v>1720323</v>
      </c>
    </row>
    <row r="84" spans="1:17" x14ac:dyDescent="0.25">
      <c r="A84" s="179"/>
      <c r="B84" s="214" t="s">
        <v>36</v>
      </c>
      <c r="C84" s="324">
        <v>71</v>
      </c>
      <c r="D84" s="325">
        <v>56440000</v>
      </c>
      <c r="E84" s="326">
        <v>40000000</v>
      </c>
      <c r="F84" s="327">
        <v>0</v>
      </c>
      <c r="G84" s="328">
        <f>E84-F84</f>
        <v>40000000</v>
      </c>
      <c r="H84" s="329">
        <f>SUM(I84:Q84)</f>
        <v>16839672</v>
      </c>
      <c r="I84" s="330"/>
      <c r="J84" s="330"/>
      <c r="K84" s="330">
        <v>9036122</v>
      </c>
      <c r="L84" s="330"/>
      <c r="M84" s="330">
        <v>6083227</v>
      </c>
      <c r="N84" s="330"/>
      <c r="O84" s="330"/>
      <c r="P84" s="335"/>
      <c r="Q84" s="341">
        <v>1720323</v>
      </c>
    </row>
    <row r="85" spans="1:17" x14ac:dyDescent="0.25">
      <c r="A85" s="378" t="s">
        <v>100</v>
      </c>
      <c r="B85" s="379"/>
      <c r="C85" s="331"/>
      <c r="D85" s="332">
        <f>D81+D83</f>
        <v>75019000</v>
      </c>
      <c r="E85" s="332">
        <f t="shared" ref="E85:Q85" si="106">E81+E83</f>
        <v>40000000</v>
      </c>
      <c r="F85" s="332">
        <f t="shared" si="106"/>
        <v>0</v>
      </c>
      <c r="G85" s="332">
        <f t="shared" si="106"/>
        <v>40000000</v>
      </c>
      <c r="H85" s="332">
        <f t="shared" si="106"/>
        <v>16839672</v>
      </c>
      <c r="I85" s="332">
        <f t="shared" si="106"/>
        <v>0</v>
      </c>
      <c r="J85" s="332">
        <f t="shared" si="106"/>
        <v>0</v>
      </c>
      <c r="K85" s="332">
        <f t="shared" si="106"/>
        <v>9036122</v>
      </c>
      <c r="L85" s="332">
        <f t="shared" si="106"/>
        <v>0</v>
      </c>
      <c r="M85" s="332">
        <f t="shared" si="106"/>
        <v>6083227</v>
      </c>
      <c r="N85" s="332">
        <f t="shared" si="106"/>
        <v>0</v>
      </c>
      <c r="O85" s="332">
        <f t="shared" si="106"/>
        <v>0</v>
      </c>
      <c r="P85" s="332">
        <f t="shared" si="106"/>
        <v>0</v>
      </c>
      <c r="Q85" s="332">
        <f t="shared" si="106"/>
        <v>1720323</v>
      </c>
    </row>
  </sheetData>
  <mergeCells count="6">
    <mergeCell ref="A6:H6"/>
    <mergeCell ref="A7:H7"/>
    <mergeCell ref="A13:B13"/>
    <mergeCell ref="A42:B42"/>
    <mergeCell ref="A85:B85"/>
    <mergeCell ref="A80:B80"/>
  </mergeCells>
  <pageMargins left="0" right="0" top="0.39370078740157483" bottom="0.39370078740157483" header="0.31496062992125984" footer="0.31496062992125984"/>
  <pageSetup paperSize="9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opLeftCell="A7" workbookViewId="0">
      <selection activeCell="F16" sqref="F16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9.6640625" bestFit="1" customWidth="1"/>
    <col min="8" max="8" width="11.109375" bestFit="1" customWidth="1"/>
    <col min="9" max="9" width="8.109375" customWidth="1"/>
    <col min="10" max="10" width="8.77734375" bestFit="1" customWidth="1"/>
    <col min="11" max="11" width="4.77734375" bestFit="1" customWidth="1"/>
    <col min="12" max="12" width="7.88671875" bestFit="1" customWidth="1"/>
    <col min="13" max="13" width="8.77734375" bestFit="1" customWidth="1"/>
    <col min="14" max="15" width="8.77734375" customWidth="1"/>
    <col min="16" max="16" width="6.5546875" bestFit="1" customWidth="1"/>
  </cols>
  <sheetData>
    <row r="1" spans="1:16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6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6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6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6" x14ac:dyDescent="0.25">
      <c r="A5" s="149"/>
      <c r="B5" s="150"/>
      <c r="C5" s="150"/>
      <c r="D5" s="151"/>
      <c r="E5" s="151"/>
      <c r="F5" s="151"/>
      <c r="G5" s="151"/>
      <c r="H5" s="151"/>
      <c r="I5" s="151"/>
      <c r="J5" s="151"/>
    </row>
    <row r="6" spans="1:16" x14ac:dyDescent="0.25">
      <c r="A6" s="369" t="s">
        <v>104</v>
      </c>
      <c r="B6" s="369"/>
      <c r="C6" s="369"/>
      <c r="D6" s="369"/>
      <c r="E6" s="369"/>
      <c r="F6" s="369"/>
      <c r="G6" s="369"/>
      <c r="H6" s="369"/>
      <c r="I6" s="151"/>
      <c r="J6" s="151"/>
    </row>
    <row r="7" spans="1:16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151"/>
      <c r="J7" s="151"/>
    </row>
    <row r="8" spans="1:16" x14ac:dyDescent="0.25">
      <c r="A8" s="334"/>
      <c r="B8" s="334"/>
      <c r="C8" s="334"/>
      <c r="D8" s="334"/>
      <c r="E8" s="334"/>
      <c r="F8" s="334"/>
      <c r="G8" s="334"/>
      <c r="H8" s="334"/>
      <c r="I8" s="151"/>
      <c r="J8" s="151"/>
    </row>
    <row r="9" spans="1:16" x14ac:dyDescent="0.25">
      <c r="A9" s="152"/>
      <c r="B9" s="153"/>
      <c r="C9" s="153"/>
      <c r="D9" s="154"/>
      <c r="E9" s="151"/>
      <c r="F9" s="151"/>
      <c r="G9" s="151"/>
      <c r="H9" s="333" t="s">
        <v>57</v>
      </c>
      <c r="I9" s="151"/>
    </row>
    <row r="10" spans="1:16" ht="36" x14ac:dyDescent="0.25">
      <c r="A10" s="142" t="s">
        <v>45</v>
      </c>
      <c r="B10" s="143" t="s">
        <v>3</v>
      </c>
      <c r="C10" s="144" t="s">
        <v>42</v>
      </c>
      <c r="D10" s="145" t="s">
        <v>90</v>
      </c>
      <c r="E10" s="93" t="s">
        <v>91</v>
      </c>
      <c r="F10" s="93" t="s">
        <v>51</v>
      </c>
      <c r="G10" s="108" t="s">
        <v>49</v>
      </c>
      <c r="H10" s="259" t="s">
        <v>105</v>
      </c>
      <c r="I10" s="260" t="s">
        <v>106</v>
      </c>
      <c r="J10" s="260" t="s">
        <v>111</v>
      </c>
      <c r="K10" s="260" t="s">
        <v>110</v>
      </c>
      <c r="L10" s="260" t="s">
        <v>112</v>
      </c>
      <c r="M10" s="260" t="s">
        <v>117</v>
      </c>
      <c r="N10" s="260" t="s">
        <v>121</v>
      </c>
      <c r="O10" s="260" t="s">
        <v>119</v>
      </c>
      <c r="P10" s="261" t="s">
        <v>118</v>
      </c>
    </row>
    <row r="11" spans="1:16" x14ac:dyDescent="0.25">
      <c r="A11" s="147">
        <v>0</v>
      </c>
      <c r="B11" s="147">
        <v>1</v>
      </c>
      <c r="C11" s="147">
        <v>2</v>
      </c>
      <c r="D11" s="148">
        <v>3</v>
      </c>
      <c r="E11" s="95">
        <v>4</v>
      </c>
      <c r="F11" s="95">
        <v>5</v>
      </c>
      <c r="G11" s="107" t="s">
        <v>92</v>
      </c>
      <c r="H11" s="340">
        <v>7</v>
      </c>
      <c r="I11" s="336">
        <v>8</v>
      </c>
      <c r="J11" s="336">
        <v>9</v>
      </c>
      <c r="K11" s="336">
        <v>10</v>
      </c>
      <c r="L11" s="336">
        <v>11</v>
      </c>
      <c r="M11" s="336">
        <v>12</v>
      </c>
      <c r="N11" s="336">
        <v>13</v>
      </c>
      <c r="O11" s="336">
        <v>14</v>
      </c>
      <c r="P11" s="337">
        <v>15</v>
      </c>
    </row>
    <row r="12" spans="1:16" x14ac:dyDescent="0.25">
      <c r="A12" s="374" t="s">
        <v>23</v>
      </c>
      <c r="B12" s="375"/>
      <c r="C12" s="158"/>
      <c r="D12" s="158"/>
      <c r="E12" s="158"/>
      <c r="F12" s="158"/>
      <c r="G12" s="158"/>
      <c r="H12" s="262"/>
      <c r="I12" s="140"/>
      <c r="J12" s="140"/>
      <c r="K12" s="140"/>
      <c r="L12" s="140"/>
      <c r="M12" s="140"/>
      <c r="N12" s="140"/>
      <c r="O12" s="140"/>
      <c r="P12" s="140"/>
    </row>
    <row r="13" spans="1:16" x14ac:dyDescent="0.25">
      <c r="A13" s="159">
        <v>1</v>
      </c>
      <c r="B13" s="160" t="s">
        <v>5</v>
      </c>
      <c r="C13" s="272"/>
      <c r="D13" s="162">
        <f t="shared" ref="D13:P13" si="0">SUM(D14:D17)</f>
        <v>30880000</v>
      </c>
      <c r="E13" s="163">
        <f t="shared" si="0"/>
        <v>18152000</v>
      </c>
      <c r="F13" s="164">
        <f t="shared" si="0"/>
        <v>11621280</v>
      </c>
      <c r="G13" s="165">
        <f t="shared" si="0"/>
        <v>6530720</v>
      </c>
      <c r="H13" s="246">
        <f t="shared" si="0"/>
        <v>2923600</v>
      </c>
      <c r="I13" s="246">
        <f t="shared" si="0"/>
        <v>2914600</v>
      </c>
      <c r="J13" s="242">
        <f t="shared" si="0"/>
        <v>0</v>
      </c>
      <c r="K13" s="242">
        <f t="shared" si="0"/>
        <v>9000</v>
      </c>
      <c r="L13" s="242">
        <f t="shared" si="0"/>
        <v>0</v>
      </c>
      <c r="M13" s="242">
        <f t="shared" si="0"/>
        <v>0</v>
      </c>
      <c r="N13" s="242">
        <f t="shared" si="0"/>
        <v>0</v>
      </c>
      <c r="O13" s="242">
        <f t="shared" si="0"/>
        <v>0</v>
      </c>
      <c r="P13" s="242">
        <f t="shared" si="0"/>
        <v>0</v>
      </c>
    </row>
    <row r="14" spans="1:16" x14ac:dyDescent="0.25">
      <c r="A14" s="166"/>
      <c r="B14" s="167" t="s">
        <v>1</v>
      </c>
      <c r="C14" s="273">
        <v>10</v>
      </c>
      <c r="D14" s="274">
        <v>25130000</v>
      </c>
      <c r="E14" s="275">
        <v>14507000</v>
      </c>
      <c r="F14" s="276">
        <v>9805000</v>
      </c>
      <c r="G14" s="277">
        <f>E14-F14</f>
        <v>4702000</v>
      </c>
      <c r="H14" s="278">
        <f>SUM(I14:P14)</f>
        <v>2200000</v>
      </c>
      <c r="I14" s="278">
        <v>2200000</v>
      </c>
      <c r="J14" s="279"/>
      <c r="K14" s="279"/>
      <c r="L14" s="279"/>
      <c r="M14" s="279"/>
      <c r="N14" s="279"/>
      <c r="O14" s="279"/>
      <c r="P14" s="279"/>
    </row>
    <row r="15" spans="1:16" x14ac:dyDescent="0.25">
      <c r="A15" s="166"/>
      <c r="B15" s="173"/>
      <c r="C15" s="273">
        <v>20</v>
      </c>
      <c r="D15" s="274">
        <v>5400000</v>
      </c>
      <c r="E15" s="275">
        <v>3492000</v>
      </c>
      <c r="F15" s="276">
        <v>1743380</v>
      </c>
      <c r="G15" s="277">
        <f t="shared" ref="G15:G17" si="1">E15-F15</f>
        <v>1748620</v>
      </c>
      <c r="H15" s="278">
        <f t="shared" ref="H15:H17" si="2">SUM(I15:P15)</f>
        <v>700000</v>
      </c>
      <c r="I15" s="278">
        <v>700000</v>
      </c>
      <c r="J15" s="279"/>
      <c r="K15" s="279"/>
      <c r="L15" s="279"/>
      <c r="M15" s="279"/>
      <c r="N15" s="279"/>
      <c r="O15" s="279"/>
      <c r="P15" s="279"/>
    </row>
    <row r="16" spans="1:16" x14ac:dyDescent="0.25">
      <c r="A16" s="166"/>
      <c r="B16" s="173"/>
      <c r="C16" s="280">
        <v>59</v>
      </c>
      <c r="D16" s="274">
        <v>350000</v>
      </c>
      <c r="E16" s="275">
        <v>153000</v>
      </c>
      <c r="F16" s="276">
        <v>72900</v>
      </c>
      <c r="G16" s="277">
        <f t="shared" si="1"/>
        <v>80100</v>
      </c>
      <c r="H16" s="278">
        <f t="shared" si="2"/>
        <v>23600</v>
      </c>
      <c r="I16" s="278">
        <v>14600</v>
      </c>
      <c r="J16" s="279"/>
      <c r="K16" s="279">
        <v>9000</v>
      </c>
      <c r="L16" s="279"/>
      <c r="M16" s="279"/>
      <c r="N16" s="279"/>
      <c r="O16" s="279"/>
      <c r="P16" s="279"/>
    </row>
    <row r="17" spans="1:16" x14ac:dyDescent="0.25">
      <c r="A17" s="166"/>
      <c r="B17" s="173"/>
      <c r="C17" s="280">
        <v>85</v>
      </c>
      <c r="D17" s="274">
        <v>0</v>
      </c>
      <c r="E17" s="275">
        <v>0</v>
      </c>
      <c r="F17" s="276">
        <v>0</v>
      </c>
      <c r="G17" s="277">
        <f t="shared" si="1"/>
        <v>0</v>
      </c>
      <c r="H17" s="278">
        <f t="shared" si="2"/>
        <v>0</v>
      </c>
      <c r="I17" s="279"/>
      <c r="J17" s="279"/>
      <c r="K17" s="279"/>
      <c r="L17" s="279"/>
      <c r="M17" s="279"/>
      <c r="N17" s="279"/>
      <c r="O17" s="279"/>
      <c r="P17" s="279"/>
    </row>
    <row r="18" spans="1:16" x14ac:dyDescent="0.25">
      <c r="A18" s="175">
        <v>2</v>
      </c>
      <c r="B18" s="176" t="s">
        <v>6</v>
      </c>
      <c r="C18" s="272"/>
      <c r="D18" s="177">
        <f>D19+D20+D21</f>
        <v>5200000</v>
      </c>
      <c r="E18" s="177">
        <f t="shared" ref="E18:P18" si="3">E19+E20+E21</f>
        <v>3188000</v>
      </c>
      <c r="F18" s="164">
        <f t="shared" si="3"/>
        <v>270080</v>
      </c>
      <c r="G18" s="165">
        <f t="shared" si="3"/>
        <v>2917920</v>
      </c>
      <c r="H18" s="246">
        <f t="shared" si="3"/>
        <v>200000</v>
      </c>
      <c r="I18" s="246">
        <f t="shared" si="3"/>
        <v>200000</v>
      </c>
      <c r="J18" s="242">
        <f t="shared" si="3"/>
        <v>0</v>
      </c>
      <c r="K18" s="242">
        <f t="shared" si="3"/>
        <v>0</v>
      </c>
      <c r="L18" s="242">
        <f t="shared" si="3"/>
        <v>0</v>
      </c>
      <c r="M18" s="242">
        <f t="shared" si="3"/>
        <v>0</v>
      </c>
      <c r="N18" s="242">
        <f t="shared" si="3"/>
        <v>0</v>
      </c>
      <c r="O18" s="242">
        <f t="shared" si="3"/>
        <v>0</v>
      </c>
      <c r="P18" s="242">
        <f t="shared" si="3"/>
        <v>0</v>
      </c>
    </row>
    <row r="19" spans="1:16" x14ac:dyDescent="0.25">
      <c r="A19" s="178"/>
      <c r="B19" s="179" t="s">
        <v>21</v>
      </c>
      <c r="C19" s="273">
        <v>20</v>
      </c>
      <c r="D19" s="274">
        <v>5100000</v>
      </c>
      <c r="E19" s="275">
        <v>3088000</v>
      </c>
      <c r="F19" s="276">
        <v>270080</v>
      </c>
      <c r="G19" s="277">
        <f>E19-F19</f>
        <v>2817920</v>
      </c>
      <c r="H19" s="278">
        <f>SUM(I19:P19)</f>
        <v>200000</v>
      </c>
      <c r="I19" s="278">
        <v>200000</v>
      </c>
      <c r="J19" s="279"/>
      <c r="K19" s="279"/>
      <c r="L19" s="279"/>
      <c r="M19" s="279"/>
      <c r="N19" s="279"/>
      <c r="O19" s="279"/>
      <c r="P19" s="279"/>
    </row>
    <row r="20" spans="1:16" x14ac:dyDescent="0.25">
      <c r="A20" s="178"/>
      <c r="B20" s="179"/>
      <c r="C20" s="280">
        <v>55</v>
      </c>
      <c r="D20" s="274">
        <v>100000</v>
      </c>
      <c r="E20" s="275">
        <v>100000</v>
      </c>
      <c r="F20" s="276"/>
      <c r="G20" s="277">
        <f t="shared" ref="G20:G21" si="4">E20-F20</f>
        <v>100000</v>
      </c>
      <c r="H20" s="278">
        <f t="shared" ref="H20:H21" si="5">SUM(I20:P20)</f>
        <v>0</v>
      </c>
      <c r="I20" s="279"/>
      <c r="J20" s="279"/>
      <c r="K20" s="279"/>
      <c r="L20" s="279"/>
      <c r="M20" s="279"/>
      <c r="N20" s="279"/>
      <c r="O20" s="279"/>
      <c r="P20" s="279"/>
    </row>
    <row r="21" spans="1:16" x14ac:dyDescent="0.25">
      <c r="A21" s="180"/>
      <c r="B21" s="181"/>
      <c r="C21" s="280">
        <v>85</v>
      </c>
      <c r="D21" s="274">
        <v>0</v>
      </c>
      <c r="E21" s="275">
        <v>0</v>
      </c>
      <c r="F21" s="276"/>
      <c r="G21" s="277">
        <f t="shared" si="4"/>
        <v>0</v>
      </c>
      <c r="H21" s="278">
        <f t="shared" si="5"/>
        <v>0</v>
      </c>
      <c r="I21" s="279"/>
      <c r="J21" s="279"/>
      <c r="K21" s="279"/>
      <c r="L21" s="279"/>
      <c r="M21" s="279"/>
      <c r="N21" s="279"/>
      <c r="O21" s="279"/>
      <c r="P21" s="279"/>
    </row>
    <row r="22" spans="1:16" x14ac:dyDescent="0.25">
      <c r="A22" s="179">
        <v>3</v>
      </c>
      <c r="B22" s="182" t="s">
        <v>7</v>
      </c>
      <c r="C22" s="281"/>
      <c r="D22" s="282">
        <f t="shared" ref="D22:P22" si="6">SUM(D23:D23)</f>
        <v>380000</v>
      </c>
      <c r="E22" s="282">
        <f t="shared" si="6"/>
        <v>223000</v>
      </c>
      <c r="F22" s="283">
        <f t="shared" si="6"/>
        <v>137500</v>
      </c>
      <c r="G22" s="284">
        <f t="shared" si="6"/>
        <v>85500</v>
      </c>
      <c r="H22" s="285">
        <f t="shared" si="6"/>
        <v>70000</v>
      </c>
      <c r="I22" s="285">
        <f t="shared" si="6"/>
        <v>70000</v>
      </c>
      <c r="J22" s="286">
        <f t="shared" si="6"/>
        <v>0</v>
      </c>
      <c r="K22" s="286">
        <f t="shared" si="6"/>
        <v>0</v>
      </c>
      <c r="L22" s="286">
        <f t="shared" si="6"/>
        <v>0</v>
      </c>
      <c r="M22" s="286">
        <f t="shared" si="6"/>
        <v>0</v>
      </c>
      <c r="N22" s="286">
        <f t="shared" si="6"/>
        <v>0</v>
      </c>
      <c r="O22" s="286">
        <f t="shared" si="6"/>
        <v>0</v>
      </c>
      <c r="P22" s="286">
        <f t="shared" si="6"/>
        <v>0</v>
      </c>
    </row>
    <row r="23" spans="1:16" x14ac:dyDescent="0.25">
      <c r="A23" s="187"/>
      <c r="B23" s="188" t="s">
        <v>14</v>
      </c>
      <c r="C23" s="287">
        <v>20</v>
      </c>
      <c r="D23" s="274">
        <v>380000</v>
      </c>
      <c r="E23" s="275">
        <v>223000</v>
      </c>
      <c r="F23" s="276">
        <v>137500</v>
      </c>
      <c r="G23" s="277">
        <f>E23-F23</f>
        <v>85500</v>
      </c>
      <c r="H23" s="278">
        <f>SUM(I23:P23)</f>
        <v>70000</v>
      </c>
      <c r="I23" s="278">
        <v>70000</v>
      </c>
      <c r="J23" s="279"/>
      <c r="K23" s="279"/>
      <c r="L23" s="279"/>
      <c r="M23" s="279"/>
      <c r="N23" s="279"/>
      <c r="O23" s="279"/>
      <c r="P23" s="279"/>
    </row>
    <row r="24" spans="1:16" x14ac:dyDescent="0.25">
      <c r="A24" s="190">
        <v>4</v>
      </c>
      <c r="B24" s="191" t="s">
        <v>8</v>
      </c>
      <c r="C24" s="288"/>
      <c r="D24" s="282">
        <f t="shared" ref="D24:P24" si="7">SUM(D25:D25)</f>
        <v>506000</v>
      </c>
      <c r="E24" s="282">
        <f t="shared" si="7"/>
        <v>298000</v>
      </c>
      <c r="F24" s="283">
        <f t="shared" si="7"/>
        <v>215000</v>
      </c>
      <c r="G24" s="284">
        <f t="shared" si="7"/>
        <v>83000</v>
      </c>
      <c r="H24" s="285">
        <f t="shared" si="7"/>
        <v>70000</v>
      </c>
      <c r="I24" s="285">
        <f t="shared" si="7"/>
        <v>70000</v>
      </c>
      <c r="J24" s="286">
        <f t="shared" si="7"/>
        <v>0</v>
      </c>
      <c r="K24" s="286">
        <f t="shared" si="7"/>
        <v>0</v>
      </c>
      <c r="L24" s="286">
        <f t="shared" si="7"/>
        <v>0</v>
      </c>
      <c r="M24" s="286">
        <f t="shared" si="7"/>
        <v>0</v>
      </c>
      <c r="N24" s="286">
        <f t="shared" si="7"/>
        <v>0</v>
      </c>
      <c r="O24" s="286">
        <f t="shared" si="7"/>
        <v>0</v>
      </c>
      <c r="P24" s="286">
        <f t="shared" si="7"/>
        <v>0</v>
      </c>
    </row>
    <row r="25" spans="1:16" x14ac:dyDescent="0.25">
      <c r="A25" s="179"/>
      <c r="B25" s="179" t="s">
        <v>15</v>
      </c>
      <c r="C25" s="289">
        <v>20</v>
      </c>
      <c r="D25" s="274">
        <v>506000</v>
      </c>
      <c r="E25" s="275">
        <v>298000</v>
      </c>
      <c r="F25" s="276">
        <v>215000</v>
      </c>
      <c r="G25" s="277">
        <f>E25-F25</f>
        <v>83000</v>
      </c>
      <c r="H25" s="278">
        <f>SUM(I25:P25)</f>
        <v>70000</v>
      </c>
      <c r="I25" s="278">
        <v>70000</v>
      </c>
      <c r="J25" s="279"/>
      <c r="K25" s="279"/>
      <c r="L25" s="279"/>
      <c r="M25" s="279"/>
      <c r="N25" s="279"/>
      <c r="O25" s="279"/>
      <c r="P25" s="279"/>
    </row>
    <row r="26" spans="1:16" x14ac:dyDescent="0.25">
      <c r="A26" s="194">
        <v>5</v>
      </c>
      <c r="B26" s="191" t="s">
        <v>27</v>
      </c>
      <c r="C26" s="290"/>
      <c r="D26" s="282">
        <f t="shared" ref="D26:P27" si="8">D27</f>
        <v>10610000</v>
      </c>
      <c r="E26" s="282">
        <f t="shared" si="8"/>
        <v>3937000</v>
      </c>
      <c r="F26" s="283">
        <f t="shared" si="8"/>
        <v>1500000</v>
      </c>
      <c r="G26" s="284">
        <f t="shared" si="8"/>
        <v>2437000</v>
      </c>
      <c r="H26" s="285">
        <f t="shared" si="8"/>
        <v>1000000</v>
      </c>
      <c r="I26" s="285">
        <f t="shared" si="8"/>
        <v>0</v>
      </c>
      <c r="J26" s="286">
        <f t="shared" si="8"/>
        <v>0</v>
      </c>
      <c r="K26" s="286">
        <f t="shared" si="8"/>
        <v>0</v>
      </c>
      <c r="L26" s="286">
        <f t="shared" si="8"/>
        <v>0</v>
      </c>
      <c r="M26" s="286">
        <f t="shared" si="8"/>
        <v>1000000</v>
      </c>
      <c r="N26" s="286">
        <f t="shared" si="8"/>
        <v>0</v>
      </c>
      <c r="O26" s="286">
        <f t="shared" si="8"/>
        <v>0</v>
      </c>
      <c r="P26" s="286">
        <f t="shared" si="8"/>
        <v>0</v>
      </c>
    </row>
    <row r="27" spans="1:16" x14ac:dyDescent="0.25">
      <c r="A27" s="196"/>
      <c r="B27" s="179" t="s">
        <v>28</v>
      </c>
      <c r="C27" s="291">
        <v>57</v>
      </c>
      <c r="D27" s="274">
        <f t="shared" si="8"/>
        <v>10610000</v>
      </c>
      <c r="E27" s="274">
        <f t="shared" si="8"/>
        <v>3937000</v>
      </c>
      <c r="F27" s="276">
        <f t="shared" si="8"/>
        <v>1500000</v>
      </c>
      <c r="G27" s="277">
        <f>G28</f>
        <v>2437000</v>
      </c>
      <c r="H27" s="278">
        <f t="shared" si="8"/>
        <v>1000000</v>
      </c>
      <c r="I27" s="278">
        <f t="shared" si="8"/>
        <v>0</v>
      </c>
      <c r="J27" s="279">
        <f t="shared" si="8"/>
        <v>0</v>
      </c>
      <c r="K27" s="279">
        <f t="shared" si="8"/>
        <v>0</v>
      </c>
      <c r="L27" s="279">
        <f t="shared" si="8"/>
        <v>0</v>
      </c>
      <c r="M27" s="279">
        <f t="shared" si="8"/>
        <v>1000000</v>
      </c>
      <c r="N27" s="279">
        <f t="shared" si="8"/>
        <v>0</v>
      </c>
      <c r="O27" s="279">
        <f t="shared" si="8"/>
        <v>0</v>
      </c>
      <c r="P27" s="279">
        <f t="shared" si="8"/>
        <v>0</v>
      </c>
    </row>
    <row r="28" spans="1:16" x14ac:dyDescent="0.25">
      <c r="A28" s="198"/>
      <c r="B28" s="199" t="s">
        <v>37</v>
      </c>
      <c r="C28" s="292" t="s">
        <v>30</v>
      </c>
      <c r="D28" s="293">
        <v>10610000</v>
      </c>
      <c r="E28" s="275">
        <v>3937000</v>
      </c>
      <c r="F28" s="276">
        <v>1500000</v>
      </c>
      <c r="G28" s="277">
        <f>E28-F28</f>
        <v>2437000</v>
      </c>
      <c r="H28" s="278">
        <f>SUM(I28:P28)</f>
        <v>1000000</v>
      </c>
      <c r="I28" s="279"/>
      <c r="J28" s="279"/>
      <c r="K28" s="279"/>
      <c r="L28" s="279"/>
      <c r="M28" s="279">
        <v>1000000</v>
      </c>
      <c r="N28" s="279"/>
      <c r="O28" s="279"/>
      <c r="P28" s="279"/>
    </row>
    <row r="29" spans="1:16" x14ac:dyDescent="0.25">
      <c r="A29" s="190">
        <v>6</v>
      </c>
      <c r="B29" s="191" t="s">
        <v>12</v>
      </c>
      <c r="C29" s="281"/>
      <c r="D29" s="282">
        <f t="shared" ref="D29:P29" si="9">SUM(D30:D30)</f>
        <v>0</v>
      </c>
      <c r="E29" s="282">
        <f t="shared" si="9"/>
        <v>0</v>
      </c>
      <c r="F29" s="283">
        <f t="shared" si="9"/>
        <v>0</v>
      </c>
      <c r="G29" s="284">
        <f t="shared" si="9"/>
        <v>0</v>
      </c>
      <c r="H29" s="285">
        <f t="shared" si="9"/>
        <v>0</v>
      </c>
      <c r="I29" s="285">
        <f t="shared" si="9"/>
        <v>0</v>
      </c>
      <c r="J29" s="286">
        <f t="shared" si="9"/>
        <v>0</v>
      </c>
      <c r="K29" s="286">
        <f t="shared" si="9"/>
        <v>0</v>
      </c>
      <c r="L29" s="286">
        <f t="shared" si="9"/>
        <v>0</v>
      </c>
      <c r="M29" s="286">
        <f t="shared" si="9"/>
        <v>0</v>
      </c>
      <c r="N29" s="286">
        <f t="shared" si="9"/>
        <v>0</v>
      </c>
      <c r="O29" s="286">
        <f t="shared" si="9"/>
        <v>0</v>
      </c>
      <c r="P29" s="286">
        <f t="shared" si="9"/>
        <v>0</v>
      </c>
    </row>
    <row r="30" spans="1:16" x14ac:dyDescent="0.25">
      <c r="A30" s="202"/>
      <c r="B30" s="203" t="s">
        <v>40</v>
      </c>
      <c r="C30" s="287">
        <v>20</v>
      </c>
      <c r="D30" s="274">
        <v>0</v>
      </c>
      <c r="E30" s="275">
        <v>0</v>
      </c>
      <c r="F30" s="276"/>
      <c r="G30" s="277">
        <f>E30-F30</f>
        <v>0</v>
      </c>
      <c r="H30" s="278">
        <f>SUM(I30:P30)</f>
        <v>0</v>
      </c>
      <c r="I30" s="279"/>
      <c r="J30" s="279"/>
      <c r="K30" s="279"/>
      <c r="L30" s="279"/>
      <c r="M30" s="279"/>
      <c r="N30" s="279"/>
      <c r="O30" s="279"/>
      <c r="P30" s="279"/>
    </row>
    <row r="31" spans="1:16" x14ac:dyDescent="0.25">
      <c r="A31" s="196">
        <v>7</v>
      </c>
      <c r="B31" s="182" t="s">
        <v>10</v>
      </c>
      <c r="C31" s="294"/>
      <c r="D31" s="268">
        <f t="shared" ref="D31:P31" si="10">SUM(D32:D33)</f>
        <v>4610000</v>
      </c>
      <c r="E31" s="268">
        <f t="shared" si="10"/>
        <v>2709000</v>
      </c>
      <c r="F31" s="267">
        <f t="shared" si="10"/>
        <v>0</v>
      </c>
      <c r="G31" s="295">
        <f t="shared" si="10"/>
        <v>2709000</v>
      </c>
      <c r="H31" s="285">
        <f t="shared" si="10"/>
        <v>710000</v>
      </c>
      <c r="I31" s="285">
        <f t="shared" si="10"/>
        <v>710000</v>
      </c>
      <c r="J31" s="286">
        <f t="shared" si="10"/>
        <v>0</v>
      </c>
      <c r="K31" s="286">
        <f t="shared" si="10"/>
        <v>0</v>
      </c>
      <c r="L31" s="286">
        <f t="shared" si="10"/>
        <v>0</v>
      </c>
      <c r="M31" s="286">
        <f t="shared" si="10"/>
        <v>0</v>
      </c>
      <c r="N31" s="286">
        <f t="shared" si="10"/>
        <v>0</v>
      </c>
      <c r="O31" s="286">
        <f t="shared" si="10"/>
        <v>0</v>
      </c>
      <c r="P31" s="286">
        <f t="shared" si="10"/>
        <v>0</v>
      </c>
    </row>
    <row r="32" spans="1:16" x14ac:dyDescent="0.25">
      <c r="A32" s="196"/>
      <c r="B32" s="188" t="s">
        <v>19</v>
      </c>
      <c r="C32" s="296">
        <v>20</v>
      </c>
      <c r="D32" s="274">
        <v>10000</v>
      </c>
      <c r="E32" s="275">
        <v>10000</v>
      </c>
      <c r="F32" s="276"/>
      <c r="G32" s="277">
        <f>E32-F32</f>
        <v>10000</v>
      </c>
      <c r="H32" s="278">
        <f>SUM(I32:P32)</f>
        <v>10000</v>
      </c>
      <c r="I32" s="279">
        <v>10000</v>
      </c>
      <c r="J32" s="279"/>
      <c r="K32" s="279"/>
      <c r="L32" s="279"/>
      <c r="M32" s="279"/>
      <c r="N32" s="279"/>
      <c r="O32" s="279"/>
      <c r="P32" s="279"/>
    </row>
    <row r="33" spans="1:16" x14ac:dyDescent="0.25">
      <c r="A33" s="196"/>
      <c r="B33" s="179" t="s">
        <v>17</v>
      </c>
      <c r="C33" s="296">
        <v>59</v>
      </c>
      <c r="D33" s="274">
        <v>4600000</v>
      </c>
      <c r="E33" s="275">
        <v>2699000</v>
      </c>
      <c r="F33" s="276"/>
      <c r="G33" s="277">
        <f>E33-F33</f>
        <v>2699000</v>
      </c>
      <c r="H33" s="278">
        <f>SUM(I33:P33)</f>
        <v>700000</v>
      </c>
      <c r="I33" s="279">
        <v>700000</v>
      </c>
      <c r="J33" s="279"/>
      <c r="K33" s="279"/>
      <c r="L33" s="279"/>
      <c r="M33" s="279"/>
      <c r="N33" s="279"/>
      <c r="O33" s="279"/>
      <c r="P33" s="279"/>
    </row>
    <row r="34" spans="1:16" x14ac:dyDescent="0.25">
      <c r="A34" s="194"/>
      <c r="B34" s="209"/>
      <c r="C34" s="296"/>
      <c r="D34" s="297">
        <f t="shared" ref="D34" si="11">SUM(D35:D39)</f>
        <v>52186000</v>
      </c>
      <c r="E34" s="297">
        <f t="shared" ref="E34:H34" si="12">SUM(E35:E39)</f>
        <v>28507000</v>
      </c>
      <c r="F34" s="297">
        <f t="shared" si="12"/>
        <v>13743860</v>
      </c>
      <c r="G34" s="297">
        <f t="shared" si="12"/>
        <v>14763140</v>
      </c>
      <c r="H34" s="338">
        <f t="shared" si="12"/>
        <v>4973600</v>
      </c>
      <c r="I34" s="338">
        <f t="shared" ref="I34:P34" si="13">SUM(I35:I39)</f>
        <v>3964600</v>
      </c>
      <c r="J34" s="338">
        <f t="shared" si="13"/>
        <v>0</v>
      </c>
      <c r="K34" s="338">
        <f t="shared" si="13"/>
        <v>9000</v>
      </c>
      <c r="L34" s="338">
        <f t="shared" si="13"/>
        <v>0</v>
      </c>
      <c r="M34" s="338">
        <f t="shared" si="13"/>
        <v>1000000</v>
      </c>
      <c r="N34" s="338">
        <f t="shared" ref="N34" si="14">SUM(N35:N39)</f>
        <v>0</v>
      </c>
      <c r="O34" s="338">
        <f t="shared" ref="O34" si="15">SUM(O35:O39)</f>
        <v>0</v>
      </c>
      <c r="P34" s="342">
        <f t="shared" si="13"/>
        <v>0</v>
      </c>
    </row>
    <row r="35" spans="1:16" x14ac:dyDescent="0.25">
      <c r="A35" s="196"/>
      <c r="B35" s="214"/>
      <c r="C35" s="298">
        <v>10</v>
      </c>
      <c r="D35" s="297">
        <f t="shared" ref="D35:H35" si="16">D14</f>
        <v>25130000</v>
      </c>
      <c r="E35" s="297">
        <f t="shared" si="16"/>
        <v>14507000</v>
      </c>
      <c r="F35" s="297">
        <f t="shared" si="16"/>
        <v>9805000</v>
      </c>
      <c r="G35" s="297">
        <f t="shared" si="16"/>
        <v>4702000</v>
      </c>
      <c r="H35" s="338">
        <f t="shared" si="16"/>
        <v>2200000</v>
      </c>
      <c r="I35" s="338">
        <f t="shared" ref="I35:P35" si="17">I14</f>
        <v>2200000</v>
      </c>
      <c r="J35" s="338">
        <f t="shared" si="17"/>
        <v>0</v>
      </c>
      <c r="K35" s="338">
        <f t="shared" si="17"/>
        <v>0</v>
      </c>
      <c r="L35" s="338">
        <f t="shared" si="17"/>
        <v>0</v>
      </c>
      <c r="M35" s="338">
        <f t="shared" si="17"/>
        <v>0</v>
      </c>
      <c r="N35" s="338">
        <f t="shared" ref="N35" si="18">N14</f>
        <v>0</v>
      </c>
      <c r="O35" s="338">
        <f t="shared" ref="O35" si="19">O14</f>
        <v>0</v>
      </c>
      <c r="P35" s="342">
        <f t="shared" si="17"/>
        <v>0</v>
      </c>
    </row>
    <row r="36" spans="1:16" x14ac:dyDescent="0.25">
      <c r="A36" s="196"/>
      <c r="B36" s="214" t="s">
        <v>24</v>
      </c>
      <c r="C36" s="298">
        <v>20</v>
      </c>
      <c r="D36" s="297">
        <f t="shared" ref="D36:H36" si="20">D15+D19+D23+D25+D30+D32</f>
        <v>11396000</v>
      </c>
      <c r="E36" s="297">
        <f t="shared" si="20"/>
        <v>7111000</v>
      </c>
      <c r="F36" s="297">
        <f t="shared" si="20"/>
        <v>2365960</v>
      </c>
      <c r="G36" s="297">
        <f t="shared" si="20"/>
        <v>4745040</v>
      </c>
      <c r="H36" s="338">
        <f t="shared" si="20"/>
        <v>1050000</v>
      </c>
      <c r="I36" s="338">
        <f t="shared" ref="I36:P36" si="21">I15+I19+I23+I25+I30+I32</f>
        <v>1050000</v>
      </c>
      <c r="J36" s="338">
        <f t="shared" si="21"/>
        <v>0</v>
      </c>
      <c r="K36" s="338">
        <f t="shared" si="21"/>
        <v>0</v>
      </c>
      <c r="L36" s="338">
        <f t="shared" si="21"/>
        <v>0</v>
      </c>
      <c r="M36" s="338">
        <f t="shared" si="21"/>
        <v>0</v>
      </c>
      <c r="N36" s="338">
        <f t="shared" ref="N36" si="22">N15+N19+N23+N25+N30+N32</f>
        <v>0</v>
      </c>
      <c r="O36" s="338">
        <f t="shared" ref="O36" si="23">O15+O19+O23+O25+O30+O32</f>
        <v>0</v>
      </c>
      <c r="P36" s="342">
        <f t="shared" si="21"/>
        <v>0</v>
      </c>
    </row>
    <row r="37" spans="1:16" x14ac:dyDescent="0.25">
      <c r="A37" s="196"/>
      <c r="B37" s="214" t="s">
        <v>39</v>
      </c>
      <c r="C37" s="298">
        <v>55</v>
      </c>
      <c r="D37" s="297">
        <f t="shared" ref="D37:H37" si="24">D20</f>
        <v>100000</v>
      </c>
      <c r="E37" s="297">
        <f t="shared" si="24"/>
        <v>100000</v>
      </c>
      <c r="F37" s="297">
        <f t="shared" si="24"/>
        <v>0</v>
      </c>
      <c r="G37" s="297">
        <f t="shared" si="24"/>
        <v>100000</v>
      </c>
      <c r="H37" s="338">
        <f t="shared" si="24"/>
        <v>0</v>
      </c>
      <c r="I37" s="338">
        <f t="shared" ref="I37:P37" si="25">I20</f>
        <v>0</v>
      </c>
      <c r="J37" s="338">
        <f t="shared" si="25"/>
        <v>0</v>
      </c>
      <c r="K37" s="338">
        <f t="shared" si="25"/>
        <v>0</v>
      </c>
      <c r="L37" s="338">
        <f t="shared" si="25"/>
        <v>0</v>
      </c>
      <c r="M37" s="338">
        <f t="shared" si="25"/>
        <v>0</v>
      </c>
      <c r="N37" s="338">
        <f t="shared" ref="N37" si="26">N20</f>
        <v>0</v>
      </c>
      <c r="O37" s="338">
        <f t="shared" ref="O37" si="27">O20</f>
        <v>0</v>
      </c>
      <c r="P37" s="342">
        <f t="shared" si="25"/>
        <v>0</v>
      </c>
    </row>
    <row r="38" spans="1:16" x14ac:dyDescent="0.25">
      <c r="A38" s="196"/>
      <c r="B38" s="214" t="s">
        <v>38</v>
      </c>
      <c r="C38" s="298">
        <v>57</v>
      </c>
      <c r="D38" s="297">
        <f t="shared" ref="D38:H38" si="28">D27</f>
        <v>10610000</v>
      </c>
      <c r="E38" s="297">
        <f t="shared" si="28"/>
        <v>3937000</v>
      </c>
      <c r="F38" s="297">
        <f t="shared" si="28"/>
        <v>1500000</v>
      </c>
      <c r="G38" s="297">
        <f t="shared" si="28"/>
        <v>2437000</v>
      </c>
      <c r="H38" s="338">
        <f t="shared" si="28"/>
        <v>1000000</v>
      </c>
      <c r="I38" s="338">
        <f t="shared" ref="I38:P38" si="29">I27</f>
        <v>0</v>
      </c>
      <c r="J38" s="338">
        <f t="shared" si="29"/>
        <v>0</v>
      </c>
      <c r="K38" s="338">
        <f t="shared" si="29"/>
        <v>0</v>
      </c>
      <c r="L38" s="338">
        <f t="shared" si="29"/>
        <v>0</v>
      </c>
      <c r="M38" s="338">
        <f t="shared" si="29"/>
        <v>1000000</v>
      </c>
      <c r="N38" s="338">
        <f t="shared" ref="N38" si="30">N27</f>
        <v>0</v>
      </c>
      <c r="O38" s="338">
        <f t="shared" ref="O38" si="31">O27</f>
        <v>0</v>
      </c>
      <c r="P38" s="342">
        <f t="shared" si="29"/>
        <v>0</v>
      </c>
    </row>
    <row r="39" spans="1:16" x14ac:dyDescent="0.25">
      <c r="A39" s="196"/>
      <c r="B39" s="214"/>
      <c r="C39" s="298">
        <v>59</v>
      </c>
      <c r="D39" s="297">
        <f t="shared" ref="D39:H39" si="32">D16+D33</f>
        <v>4950000</v>
      </c>
      <c r="E39" s="297">
        <f t="shared" si="32"/>
        <v>2852000</v>
      </c>
      <c r="F39" s="297">
        <f t="shared" si="32"/>
        <v>72900</v>
      </c>
      <c r="G39" s="297">
        <f t="shared" si="32"/>
        <v>2779100</v>
      </c>
      <c r="H39" s="338">
        <f t="shared" si="32"/>
        <v>723600</v>
      </c>
      <c r="I39" s="338">
        <f t="shared" ref="I39:P39" si="33">I16+I33</f>
        <v>714600</v>
      </c>
      <c r="J39" s="338">
        <f t="shared" si="33"/>
        <v>0</v>
      </c>
      <c r="K39" s="338">
        <f t="shared" si="33"/>
        <v>9000</v>
      </c>
      <c r="L39" s="338">
        <f t="shared" si="33"/>
        <v>0</v>
      </c>
      <c r="M39" s="338">
        <f t="shared" si="33"/>
        <v>0</v>
      </c>
      <c r="N39" s="338">
        <f t="shared" ref="N39" si="34">N16+N33</f>
        <v>0</v>
      </c>
      <c r="O39" s="338">
        <f t="shared" ref="O39" si="35">O16+O33</f>
        <v>0</v>
      </c>
      <c r="P39" s="342">
        <f t="shared" si="33"/>
        <v>0</v>
      </c>
    </row>
    <row r="40" spans="1:16" x14ac:dyDescent="0.25">
      <c r="A40" s="198"/>
      <c r="B40" s="216"/>
      <c r="C40" s="298">
        <v>85</v>
      </c>
      <c r="D40" s="297">
        <f>D17+D21</f>
        <v>0</v>
      </c>
      <c r="E40" s="297">
        <f t="shared" ref="E40:H40" si="36">E17+E21</f>
        <v>0</v>
      </c>
      <c r="F40" s="297">
        <f t="shared" si="36"/>
        <v>0</v>
      </c>
      <c r="G40" s="297">
        <f t="shared" si="36"/>
        <v>0</v>
      </c>
      <c r="H40" s="338">
        <f t="shared" si="36"/>
        <v>0</v>
      </c>
      <c r="I40" s="338">
        <f t="shared" ref="I40:P40" si="37">I17+I21</f>
        <v>0</v>
      </c>
      <c r="J40" s="338">
        <f t="shared" si="37"/>
        <v>0</v>
      </c>
      <c r="K40" s="338">
        <f t="shared" si="37"/>
        <v>0</v>
      </c>
      <c r="L40" s="338">
        <f t="shared" si="37"/>
        <v>0</v>
      </c>
      <c r="M40" s="338">
        <f t="shared" si="37"/>
        <v>0</v>
      </c>
      <c r="N40" s="338">
        <f t="shared" ref="N40" si="38">N17+N21</f>
        <v>0</v>
      </c>
      <c r="O40" s="338">
        <f t="shared" ref="O40" si="39">O17+O21</f>
        <v>0</v>
      </c>
      <c r="P40" s="342">
        <f t="shared" si="37"/>
        <v>0</v>
      </c>
    </row>
    <row r="41" spans="1:16" x14ac:dyDescent="0.25">
      <c r="A41" s="376" t="s">
        <v>22</v>
      </c>
      <c r="B41" s="376"/>
      <c r="C41" s="299"/>
      <c r="D41" s="299"/>
      <c r="E41" s="299"/>
      <c r="F41" s="299"/>
      <c r="G41" s="299"/>
      <c r="H41" s="300"/>
      <c r="I41" s="279"/>
      <c r="J41" s="279"/>
      <c r="K41" s="279"/>
      <c r="L41" s="279"/>
      <c r="M41" s="279"/>
      <c r="N41" s="279"/>
      <c r="O41" s="279"/>
      <c r="P41" s="279"/>
    </row>
    <row r="42" spans="1:16" x14ac:dyDescent="0.25">
      <c r="A42" s="194">
        <v>1</v>
      </c>
      <c r="B42" s="218" t="s">
        <v>5</v>
      </c>
      <c r="C42" s="301"/>
      <c r="D42" s="177">
        <f t="shared" ref="D42:P42" si="40">D43</f>
        <v>11132000</v>
      </c>
      <c r="E42" s="177">
        <f t="shared" si="40"/>
        <v>25487000</v>
      </c>
      <c r="F42" s="164">
        <f t="shared" si="40"/>
        <v>491100</v>
      </c>
      <c r="G42" s="165">
        <f t="shared" si="40"/>
        <v>24995900</v>
      </c>
      <c r="H42" s="246">
        <f t="shared" si="40"/>
        <v>1000000</v>
      </c>
      <c r="I42" s="246">
        <f t="shared" si="40"/>
        <v>1000000</v>
      </c>
      <c r="J42" s="242">
        <f t="shared" si="40"/>
        <v>0</v>
      </c>
      <c r="K42" s="242">
        <f t="shared" si="40"/>
        <v>0</v>
      </c>
      <c r="L42" s="242">
        <f t="shared" si="40"/>
        <v>0</v>
      </c>
      <c r="M42" s="242">
        <f t="shared" si="40"/>
        <v>0</v>
      </c>
      <c r="N42" s="242">
        <f t="shared" si="40"/>
        <v>0</v>
      </c>
      <c r="O42" s="242">
        <f t="shared" si="40"/>
        <v>0</v>
      </c>
      <c r="P42" s="242">
        <f t="shared" si="40"/>
        <v>0</v>
      </c>
    </row>
    <row r="43" spans="1:16" x14ac:dyDescent="0.25">
      <c r="A43" s="224"/>
      <c r="B43" s="266" t="s">
        <v>1</v>
      </c>
      <c r="C43" s="302">
        <v>71</v>
      </c>
      <c r="D43" s="274">
        <v>11132000</v>
      </c>
      <c r="E43" s="275">
        <v>25487000</v>
      </c>
      <c r="F43" s="276">
        <v>491100</v>
      </c>
      <c r="G43" s="277">
        <f>E43-F43</f>
        <v>24995900</v>
      </c>
      <c r="H43" s="278">
        <f>SUM(I43:P43)</f>
        <v>1000000</v>
      </c>
      <c r="I43" s="278">
        <v>1000000</v>
      </c>
      <c r="J43" s="279"/>
      <c r="K43" s="279"/>
      <c r="L43" s="279"/>
      <c r="M43" s="279"/>
      <c r="N43" s="279"/>
      <c r="O43" s="279"/>
      <c r="P43" s="279"/>
    </row>
    <row r="44" spans="1:16" x14ac:dyDescent="0.25">
      <c r="A44" s="223">
        <v>2</v>
      </c>
      <c r="B44" s="218" t="s">
        <v>6</v>
      </c>
      <c r="C44" s="301"/>
      <c r="D44" s="177">
        <f>D45+D46+D47</f>
        <v>20075000</v>
      </c>
      <c r="E44" s="177">
        <f>E45+E46+E47</f>
        <v>16705000</v>
      </c>
      <c r="F44" s="164">
        <f>F45+F46+F47</f>
        <v>6301017</v>
      </c>
      <c r="G44" s="165">
        <f>G45+G46+G47</f>
        <v>12560983</v>
      </c>
      <c r="H44" s="246">
        <f>H45+H46+H47</f>
        <v>3370165</v>
      </c>
      <c r="I44" s="246">
        <f t="shared" ref="I44:P44" si="41">I45+I46+I47</f>
        <v>200000</v>
      </c>
      <c r="J44" s="246">
        <f t="shared" si="41"/>
        <v>1953306</v>
      </c>
      <c r="K44" s="246">
        <f t="shared" si="41"/>
        <v>0</v>
      </c>
      <c r="L44" s="242">
        <f t="shared" si="41"/>
        <v>1186537</v>
      </c>
      <c r="M44" s="242">
        <f t="shared" si="41"/>
        <v>0</v>
      </c>
      <c r="N44" s="242">
        <f t="shared" si="41"/>
        <v>30322</v>
      </c>
      <c r="O44" s="242">
        <f t="shared" si="41"/>
        <v>0</v>
      </c>
      <c r="P44" s="242">
        <f t="shared" si="41"/>
        <v>0</v>
      </c>
    </row>
    <row r="45" spans="1:16" x14ac:dyDescent="0.25">
      <c r="A45" s="224"/>
      <c r="B45" s="179" t="s">
        <v>20</v>
      </c>
      <c r="C45" s="303">
        <v>55</v>
      </c>
      <c r="D45" s="274">
        <v>2500000</v>
      </c>
      <c r="E45" s="275">
        <v>1245000</v>
      </c>
      <c r="F45" s="276">
        <v>185000</v>
      </c>
      <c r="G45" s="277">
        <f>E45-F45</f>
        <v>1060000</v>
      </c>
      <c r="H45" s="278">
        <f>SUM(I45:P45)</f>
        <v>100000</v>
      </c>
      <c r="I45" s="304">
        <v>100000</v>
      </c>
      <c r="J45" s="304"/>
      <c r="K45" s="279"/>
      <c r="L45" s="279"/>
      <c r="M45" s="279"/>
      <c r="N45" s="279"/>
      <c r="O45" s="279"/>
      <c r="P45" s="279"/>
    </row>
    <row r="46" spans="1:16" x14ac:dyDescent="0.25">
      <c r="A46" s="224"/>
      <c r="B46" s="188" t="s">
        <v>13</v>
      </c>
      <c r="C46" s="303">
        <v>58</v>
      </c>
      <c r="D46" s="274">
        <v>22157000</v>
      </c>
      <c r="E46" s="275">
        <v>17617000</v>
      </c>
      <c r="F46" s="276">
        <v>6116017</v>
      </c>
      <c r="G46" s="277">
        <f>E46-F46</f>
        <v>11500983</v>
      </c>
      <c r="H46" s="278">
        <f t="shared" ref="H46:H47" si="42">SUM(I46:P46)</f>
        <v>3270165</v>
      </c>
      <c r="I46" s="278">
        <v>100000</v>
      </c>
      <c r="J46" s="279">
        <v>1953306</v>
      </c>
      <c r="K46" s="279"/>
      <c r="L46" s="279">
        <v>1186537</v>
      </c>
      <c r="M46" s="279"/>
      <c r="N46" s="279">
        <v>30322</v>
      </c>
      <c r="O46" s="279"/>
      <c r="P46" s="279"/>
    </row>
    <row r="47" spans="1:16" x14ac:dyDescent="0.25">
      <c r="A47" s="220"/>
      <c r="B47" s="203"/>
      <c r="C47" s="302">
        <v>85</v>
      </c>
      <c r="D47" s="305">
        <v>-4582000</v>
      </c>
      <c r="E47" s="305">
        <v>-2157000</v>
      </c>
      <c r="F47" s="306"/>
      <c r="G47" s="277"/>
      <c r="H47" s="278">
        <f t="shared" si="42"/>
        <v>0</v>
      </c>
      <c r="I47" s="278"/>
      <c r="J47" s="279"/>
      <c r="K47" s="279"/>
      <c r="L47" s="279"/>
      <c r="M47" s="279"/>
      <c r="N47" s="279"/>
      <c r="O47" s="279"/>
      <c r="P47" s="279"/>
    </row>
    <row r="48" spans="1:16" x14ac:dyDescent="0.25">
      <c r="A48" s="179">
        <v>3</v>
      </c>
      <c r="B48" s="182" t="s">
        <v>7</v>
      </c>
      <c r="C48" s="281"/>
      <c r="D48" s="268">
        <f t="shared" ref="D48:P50" si="43">D49</f>
        <v>26000</v>
      </c>
      <c r="E48" s="268">
        <f t="shared" si="43"/>
        <v>12000</v>
      </c>
      <c r="F48" s="267">
        <f t="shared" si="43"/>
        <v>0</v>
      </c>
      <c r="G48" s="284">
        <f t="shared" si="43"/>
        <v>12000</v>
      </c>
      <c r="H48" s="285">
        <f t="shared" si="43"/>
        <v>0</v>
      </c>
      <c r="I48" s="285">
        <f t="shared" si="43"/>
        <v>0</v>
      </c>
      <c r="J48" s="286">
        <f t="shared" si="43"/>
        <v>0</v>
      </c>
      <c r="K48" s="286">
        <f t="shared" si="43"/>
        <v>0</v>
      </c>
      <c r="L48" s="286">
        <f t="shared" si="43"/>
        <v>0</v>
      </c>
      <c r="M48" s="286">
        <f t="shared" si="43"/>
        <v>0</v>
      </c>
      <c r="N48" s="286">
        <f t="shared" si="43"/>
        <v>0</v>
      </c>
      <c r="O48" s="286">
        <f t="shared" si="43"/>
        <v>0</v>
      </c>
      <c r="P48" s="286">
        <f t="shared" si="43"/>
        <v>0</v>
      </c>
    </row>
    <row r="49" spans="1:16" x14ac:dyDescent="0.25">
      <c r="A49" s="226"/>
      <c r="B49" s="203" t="s">
        <v>14</v>
      </c>
      <c r="C49" s="287">
        <v>71</v>
      </c>
      <c r="D49" s="274">
        <v>26000</v>
      </c>
      <c r="E49" s="275">
        <v>12000</v>
      </c>
      <c r="F49" s="276"/>
      <c r="G49" s="277">
        <f>E49-F49</f>
        <v>12000</v>
      </c>
      <c r="H49" s="278">
        <f>SUM(I49:P49)</f>
        <v>0</v>
      </c>
      <c r="I49" s="279"/>
      <c r="J49" s="279"/>
      <c r="K49" s="279"/>
      <c r="L49" s="279"/>
      <c r="M49" s="279"/>
      <c r="N49" s="279"/>
      <c r="O49" s="279"/>
      <c r="P49" s="279"/>
    </row>
    <row r="50" spans="1:16" x14ac:dyDescent="0.25">
      <c r="A50" s="190">
        <v>4</v>
      </c>
      <c r="B50" s="191" t="s">
        <v>8</v>
      </c>
      <c r="C50" s="307"/>
      <c r="D50" s="282">
        <f t="shared" si="43"/>
        <v>309000</v>
      </c>
      <c r="E50" s="282">
        <f t="shared" si="43"/>
        <v>146000</v>
      </c>
      <c r="F50" s="283">
        <f t="shared" si="43"/>
        <v>45750</v>
      </c>
      <c r="G50" s="284">
        <f t="shared" si="43"/>
        <v>100250</v>
      </c>
      <c r="H50" s="285">
        <f t="shared" si="43"/>
        <v>0</v>
      </c>
      <c r="I50" s="285">
        <f t="shared" si="43"/>
        <v>0</v>
      </c>
      <c r="J50" s="286">
        <f t="shared" si="43"/>
        <v>0</v>
      </c>
      <c r="K50" s="286">
        <f t="shared" si="43"/>
        <v>0</v>
      </c>
      <c r="L50" s="286">
        <f t="shared" si="43"/>
        <v>0</v>
      </c>
      <c r="M50" s="286">
        <f t="shared" si="43"/>
        <v>0</v>
      </c>
      <c r="N50" s="286">
        <f t="shared" si="43"/>
        <v>0</v>
      </c>
      <c r="O50" s="286">
        <f t="shared" si="43"/>
        <v>0</v>
      </c>
      <c r="P50" s="286">
        <f t="shared" si="43"/>
        <v>0</v>
      </c>
    </row>
    <row r="51" spans="1:16" x14ac:dyDescent="0.25">
      <c r="A51" s="226"/>
      <c r="B51" s="181" t="s">
        <v>15</v>
      </c>
      <c r="C51" s="287">
        <v>71</v>
      </c>
      <c r="D51" s="274">
        <v>309000</v>
      </c>
      <c r="E51" s="275">
        <v>146000</v>
      </c>
      <c r="F51" s="276">
        <v>45750</v>
      </c>
      <c r="G51" s="277">
        <f>E51-F51</f>
        <v>100250</v>
      </c>
      <c r="H51" s="278">
        <f>SUM(I51:P51)</f>
        <v>0</v>
      </c>
      <c r="I51" s="279"/>
      <c r="J51" s="279"/>
      <c r="K51" s="279"/>
      <c r="L51" s="279"/>
      <c r="M51" s="279"/>
      <c r="N51" s="279"/>
      <c r="O51" s="279"/>
      <c r="P51" s="279"/>
    </row>
    <row r="52" spans="1:16" x14ac:dyDescent="0.25">
      <c r="A52" s="194">
        <v>5</v>
      </c>
      <c r="B52" s="191" t="s">
        <v>11</v>
      </c>
      <c r="C52" s="290"/>
      <c r="D52" s="282">
        <f t="shared" ref="D52:P52" si="44">D53</f>
        <v>500000</v>
      </c>
      <c r="E52" s="282">
        <f t="shared" si="44"/>
        <v>235000</v>
      </c>
      <c r="F52" s="283">
        <f t="shared" si="44"/>
        <v>22000</v>
      </c>
      <c r="G52" s="284">
        <f t="shared" si="44"/>
        <v>213000</v>
      </c>
      <c r="H52" s="285">
        <f t="shared" si="44"/>
        <v>0</v>
      </c>
      <c r="I52" s="285">
        <f t="shared" si="44"/>
        <v>0</v>
      </c>
      <c r="J52" s="286">
        <f t="shared" si="44"/>
        <v>0</v>
      </c>
      <c r="K52" s="286">
        <f t="shared" si="44"/>
        <v>0</v>
      </c>
      <c r="L52" s="286">
        <f t="shared" si="44"/>
        <v>0</v>
      </c>
      <c r="M52" s="286">
        <f t="shared" si="44"/>
        <v>0</v>
      </c>
      <c r="N52" s="286">
        <f t="shared" si="44"/>
        <v>0</v>
      </c>
      <c r="O52" s="286">
        <f t="shared" si="44"/>
        <v>0</v>
      </c>
      <c r="P52" s="286">
        <f t="shared" si="44"/>
        <v>0</v>
      </c>
    </row>
    <row r="53" spans="1:16" x14ac:dyDescent="0.25">
      <c r="A53" s="220"/>
      <c r="B53" s="181" t="s">
        <v>29</v>
      </c>
      <c r="C53" s="287">
        <v>71</v>
      </c>
      <c r="D53" s="274">
        <v>500000</v>
      </c>
      <c r="E53" s="275">
        <v>235000</v>
      </c>
      <c r="F53" s="276">
        <v>22000</v>
      </c>
      <c r="G53" s="277">
        <f>E53-F53</f>
        <v>213000</v>
      </c>
      <c r="H53" s="278">
        <f>SUM(I53:P53)</f>
        <v>0</v>
      </c>
      <c r="I53" s="279"/>
      <c r="J53" s="279"/>
      <c r="K53" s="279"/>
      <c r="L53" s="279"/>
      <c r="M53" s="279"/>
      <c r="N53" s="279"/>
      <c r="O53" s="279"/>
      <c r="P53" s="279"/>
    </row>
    <row r="54" spans="1:16" x14ac:dyDescent="0.25">
      <c r="A54" s="179">
        <v>6</v>
      </c>
      <c r="B54" s="182" t="s">
        <v>9</v>
      </c>
      <c r="C54" s="308"/>
      <c r="D54" s="282">
        <f t="shared" ref="D54:P54" si="45">D55</f>
        <v>250000</v>
      </c>
      <c r="E54" s="282">
        <f t="shared" si="45"/>
        <v>250000</v>
      </c>
      <c r="F54" s="283">
        <f t="shared" si="45"/>
        <v>250000</v>
      </c>
      <c r="G54" s="284">
        <f t="shared" si="45"/>
        <v>0</v>
      </c>
      <c r="H54" s="285">
        <f t="shared" si="45"/>
        <v>0</v>
      </c>
      <c r="I54" s="285">
        <f t="shared" si="45"/>
        <v>0</v>
      </c>
      <c r="J54" s="286">
        <f t="shared" si="45"/>
        <v>0</v>
      </c>
      <c r="K54" s="286">
        <f t="shared" si="45"/>
        <v>0</v>
      </c>
      <c r="L54" s="286">
        <f t="shared" si="45"/>
        <v>0</v>
      </c>
      <c r="M54" s="286">
        <f t="shared" si="45"/>
        <v>0</v>
      </c>
      <c r="N54" s="286">
        <f t="shared" si="45"/>
        <v>0</v>
      </c>
      <c r="O54" s="286">
        <f t="shared" si="45"/>
        <v>0</v>
      </c>
      <c r="P54" s="286">
        <f t="shared" si="45"/>
        <v>0</v>
      </c>
    </row>
    <row r="55" spans="1:16" x14ac:dyDescent="0.25">
      <c r="A55" s="181"/>
      <c r="B55" s="181" t="s">
        <v>18</v>
      </c>
      <c r="C55" s="296">
        <v>71</v>
      </c>
      <c r="D55" s="274">
        <v>250000</v>
      </c>
      <c r="E55" s="275">
        <v>250000</v>
      </c>
      <c r="F55" s="276">
        <v>250000</v>
      </c>
      <c r="G55" s="277">
        <f>E55-F55</f>
        <v>0</v>
      </c>
      <c r="H55" s="278">
        <f>SUM(I55:P55)</f>
        <v>0</v>
      </c>
      <c r="I55" s="279"/>
      <c r="J55" s="279"/>
      <c r="K55" s="279"/>
      <c r="L55" s="279"/>
      <c r="M55" s="279"/>
      <c r="N55" s="279"/>
      <c r="O55" s="279"/>
      <c r="P55" s="279"/>
    </row>
    <row r="56" spans="1:16" x14ac:dyDescent="0.25">
      <c r="A56" s="194">
        <v>7</v>
      </c>
      <c r="B56" s="191" t="s">
        <v>12</v>
      </c>
      <c r="C56" s="308"/>
      <c r="D56" s="282">
        <f>D57+D58</f>
        <v>3832500</v>
      </c>
      <c r="E56" s="282">
        <f t="shared" ref="E56:P56" si="46">E57+E58</f>
        <v>240500</v>
      </c>
      <c r="F56" s="283">
        <f t="shared" si="46"/>
        <v>59500</v>
      </c>
      <c r="G56" s="284">
        <f t="shared" si="46"/>
        <v>181000</v>
      </c>
      <c r="H56" s="285">
        <f t="shared" si="46"/>
        <v>0</v>
      </c>
      <c r="I56" s="285">
        <f t="shared" si="46"/>
        <v>0</v>
      </c>
      <c r="J56" s="286">
        <f t="shared" si="46"/>
        <v>0</v>
      </c>
      <c r="K56" s="286">
        <f t="shared" si="46"/>
        <v>0</v>
      </c>
      <c r="L56" s="286">
        <f t="shared" si="46"/>
        <v>0</v>
      </c>
      <c r="M56" s="286">
        <f t="shared" si="46"/>
        <v>0</v>
      </c>
      <c r="N56" s="286">
        <f t="shared" si="46"/>
        <v>0</v>
      </c>
      <c r="O56" s="286">
        <f t="shared" si="46"/>
        <v>0</v>
      </c>
      <c r="P56" s="286">
        <f t="shared" si="46"/>
        <v>0</v>
      </c>
    </row>
    <row r="57" spans="1:16" x14ac:dyDescent="0.25">
      <c r="A57" s="196"/>
      <c r="B57" s="188"/>
      <c r="C57" s="309">
        <v>58</v>
      </c>
      <c r="D57" s="310">
        <v>3817500</v>
      </c>
      <c r="E57" s="275">
        <v>234500</v>
      </c>
      <c r="F57" s="276">
        <v>59500</v>
      </c>
      <c r="G57" s="277">
        <f>E57-F57</f>
        <v>175000</v>
      </c>
      <c r="H57" s="278">
        <f>SUM(I57:P57)</f>
        <v>0</v>
      </c>
      <c r="I57" s="279"/>
      <c r="J57" s="304"/>
      <c r="K57" s="279"/>
      <c r="L57" s="279"/>
      <c r="M57" s="279"/>
      <c r="N57" s="279"/>
      <c r="O57" s="279"/>
      <c r="P57" s="279"/>
    </row>
    <row r="58" spans="1:16" x14ac:dyDescent="0.25">
      <c r="A58" s="196"/>
      <c r="B58" s="203" t="s">
        <v>16</v>
      </c>
      <c r="C58" s="309">
        <v>71</v>
      </c>
      <c r="D58" s="310">
        <v>15000</v>
      </c>
      <c r="E58" s="275">
        <v>6000</v>
      </c>
      <c r="F58" s="276"/>
      <c r="G58" s="277">
        <f>E58-F58</f>
        <v>6000</v>
      </c>
      <c r="H58" s="278">
        <f>SUM(I58:P58)</f>
        <v>0</v>
      </c>
      <c r="I58" s="279"/>
      <c r="J58" s="279"/>
      <c r="K58" s="279"/>
      <c r="L58" s="279"/>
      <c r="M58" s="279"/>
      <c r="N58" s="279"/>
      <c r="O58" s="279"/>
      <c r="P58" s="279"/>
    </row>
    <row r="59" spans="1:16" x14ac:dyDescent="0.25">
      <c r="A59" s="190">
        <v>8</v>
      </c>
      <c r="B59" s="271" t="s">
        <v>35</v>
      </c>
      <c r="C59" s="308"/>
      <c r="D59" s="282">
        <f>D60+D61+D62</f>
        <v>195071000</v>
      </c>
      <c r="E59" s="282">
        <f>E60+E61+E62</f>
        <v>101740500</v>
      </c>
      <c r="F59" s="283">
        <f>F60+F61+F62</f>
        <v>47848812</v>
      </c>
      <c r="G59" s="284">
        <f>G60+G61+G62</f>
        <v>53891688</v>
      </c>
      <c r="H59" s="285">
        <f>H60+H61+H62</f>
        <v>1617917</v>
      </c>
      <c r="I59" s="285">
        <f t="shared" ref="I59:P59" si="47">I60+I61+I62</f>
        <v>1159021</v>
      </c>
      <c r="J59" s="285">
        <f t="shared" si="47"/>
        <v>0</v>
      </c>
      <c r="K59" s="285">
        <f t="shared" si="47"/>
        <v>0</v>
      </c>
      <c r="L59" s="286">
        <f t="shared" si="47"/>
        <v>0</v>
      </c>
      <c r="M59" s="286">
        <f t="shared" si="47"/>
        <v>0</v>
      </c>
      <c r="N59" s="286">
        <f t="shared" si="47"/>
        <v>0</v>
      </c>
      <c r="O59" s="286">
        <f t="shared" si="47"/>
        <v>0</v>
      </c>
      <c r="P59" s="286">
        <f t="shared" si="47"/>
        <v>458896</v>
      </c>
    </row>
    <row r="60" spans="1:16" x14ac:dyDescent="0.25">
      <c r="A60" s="179"/>
      <c r="B60" s="214" t="s">
        <v>36</v>
      </c>
      <c r="C60" s="296">
        <v>58</v>
      </c>
      <c r="D60" s="274">
        <v>144052000</v>
      </c>
      <c r="E60" s="275">
        <v>52823000</v>
      </c>
      <c r="F60" s="276">
        <v>33589947</v>
      </c>
      <c r="G60" s="277">
        <f>E60-F60</f>
        <v>19233053</v>
      </c>
      <c r="H60" s="278">
        <f>SUM(I60:P60)</f>
        <v>0</v>
      </c>
      <c r="I60" s="279">
        <v>0</v>
      </c>
      <c r="J60" s="279"/>
      <c r="K60" s="279"/>
      <c r="L60" s="279"/>
      <c r="M60" s="279">
        <v>0</v>
      </c>
      <c r="N60" s="279"/>
      <c r="O60" s="279"/>
      <c r="P60" s="279"/>
    </row>
    <row r="61" spans="1:16" x14ac:dyDescent="0.25">
      <c r="A61" s="179"/>
      <c r="B61" s="214"/>
      <c r="C61" s="296">
        <v>71</v>
      </c>
      <c r="D61" s="274">
        <v>64634000</v>
      </c>
      <c r="E61" s="275">
        <v>48917500</v>
      </c>
      <c r="F61" s="276">
        <v>14258865</v>
      </c>
      <c r="G61" s="277">
        <f>E61-F61</f>
        <v>34658635</v>
      </c>
      <c r="H61" s="278">
        <f t="shared" ref="H61:H62" si="48">SUM(I61:P61)</f>
        <v>1617917</v>
      </c>
      <c r="I61" s="278">
        <v>1159021</v>
      </c>
      <c r="J61" s="279"/>
      <c r="K61" s="279"/>
      <c r="L61" s="279"/>
      <c r="M61" s="279"/>
      <c r="N61" s="279"/>
      <c r="O61" s="279"/>
      <c r="P61" s="279">
        <v>458896</v>
      </c>
    </row>
    <row r="62" spans="1:16" x14ac:dyDescent="0.25">
      <c r="A62" s="181"/>
      <c r="B62" s="214"/>
      <c r="C62" s="296">
        <v>85</v>
      </c>
      <c r="D62" s="274">
        <v>-13615000</v>
      </c>
      <c r="E62" s="274"/>
      <c r="F62" s="276"/>
      <c r="G62" s="277"/>
      <c r="H62" s="278">
        <f t="shared" si="48"/>
        <v>0</v>
      </c>
      <c r="I62" s="278"/>
      <c r="J62" s="279"/>
      <c r="K62" s="279"/>
      <c r="L62" s="279"/>
      <c r="M62" s="279"/>
      <c r="N62" s="279"/>
      <c r="O62" s="279"/>
      <c r="P62" s="279"/>
    </row>
    <row r="63" spans="1:16" x14ac:dyDescent="0.25">
      <c r="A63" s="196"/>
      <c r="B63" s="209" t="s">
        <v>24</v>
      </c>
      <c r="C63" s="296"/>
      <c r="D63" s="297">
        <f t="shared" ref="D63" si="49">SUM(D64:D66)</f>
        <v>249392500</v>
      </c>
      <c r="E63" s="297">
        <f t="shared" ref="E63:H63" si="50">SUM(E64:E66)</f>
        <v>146973000</v>
      </c>
      <c r="F63" s="297">
        <f t="shared" si="50"/>
        <v>55018179</v>
      </c>
      <c r="G63" s="297">
        <f t="shared" si="50"/>
        <v>91954821</v>
      </c>
      <c r="H63" s="338">
        <f t="shared" si="50"/>
        <v>5988082</v>
      </c>
      <c r="I63" s="338">
        <f t="shared" ref="I63:P63" si="51">SUM(I64:I66)</f>
        <v>2359021</v>
      </c>
      <c r="J63" s="338">
        <f t="shared" si="51"/>
        <v>1953306</v>
      </c>
      <c r="K63" s="338">
        <f t="shared" si="51"/>
        <v>0</v>
      </c>
      <c r="L63" s="338">
        <f t="shared" si="51"/>
        <v>1186537</v>
      </c>
      <c r="M63" s="338">
        <f t="shared" si="51"/>
        <v>0</v>
      </c>
      <c r="N63" s="338">
        <f t="shared" ref="N63" si="52">SUM(N64:N66)</f>
        <v>30322</v>
      </c>
      <c r="O63" s="338">
        <f t="shared" ref="O63" si="53">SUM(O64:O66)</f>
        <v>0</v>
      </c>
      <c r="P63" s="342">
        <f t="shared" si="51"/>
        <v>458896</v>
      </c>
    </row>
    <row r="64" spans="1:16" x14ac:dyDescent="0.25">
      <c r="A64" s="196"/>
      <c r="B64" s="214" t="s">
        <v>25</v>
      </c>
      <c r="C64" s="298">
        <v>55</v>
      </c>
      <c r="D64" s="297">
        <f>D45</f>
        <v>2500000</v>
      </c>
      <c r="E64" s="297">
        <f t="shared" ref="E64:H64" si="54">E45</f>
        <v>1245000</v>
      </c>
      <c r="F64" s="297">
        <f t="shared" si="54"/>
        <v>185000</v>
      </c>
      <c r="G64" s="297">
        <f t="shared" si="54"/>
        <v>1060000</v>
      </c>
      <c r="H64" s="338">
        <f t="shared" si="54"/>
        <v>100000</v>
      </c>
      <c r="I64" s="338">
        <f t="shared" ref="I64:P64" si="55">I45</f>
        <v>100000</v>
      </c>
      <c r="J64" s="338">
        <f t="shared" si="55"/>
        <v>0</v>
      </c>
      <c r="K64" s="338">
        <f t="shared" si="55"/>
        <v>0</v>
      </c>
      <c r="L64" s="338">
        <f t="shared" si="55"/>
        <v>0</v>
      </c>
      <c r="M64" s="338">
        <f t="shared" si="55"/>
        <v>0</v>
      </c>
      <c r="N64" s="338">
        <f t="shared" ref="N64" si="56">N45</f>
        <v>0</v>
      </c>
      <c r="O64" s="338">
        <f t="shared" ref="O64" si="57">O45</f>
        <v>0</v>
      </c>
      <c r="P64" s="342">
        <f t="shared" si="55"/>
        <v>0</v>
      </c>
    </row>
    <row r="65" spans="1:16" x14ac:dyDescent="0.25">
      <c r="A65" s="196"/>
      <c r="B65" s="214" t="s">
        <v>26</v>
      </c>
      <c r="C65" s="311">
        <v>58</v>
      </c>
      <c r="D65" s="312">
        <f>D46+D60+D57</f>
        <v>170026500</v>
      </c>
      <c r="E65" s="312">
        <f t="shared" ref="E65:H65" si="58">E46+E60+E57</f>
        <v>70674500</v>
      </c>
      <c r="F65" s="312">
        <f t="shared" si="58"/>
        <v>39765464</v>
      </c>
      <c r="G65" s="312">
        <f t="shared" si="58"/>
        <v>30909036</v>
      </c>
      <c r="H65" s="339">
        <f t="shared" si="58"/>
        <v>3270165</v>
      </c>
      <c r="I65" s="339">
        <f t="shared" ref="I65:P65" si="59">I46+I60+I57</f>
        <v>100000</v>
      </c>
      <c r="J65" s="339">
        <f t="shared" si="59"/>
        <v>1953306</v>
      </c>
      <c r="K65" s="339">
        <f t="shared" si="59"/>
        <v>0</v>
      </c>
      <c r="L65" s="339">
        <f t="shared" si="59"/>
        <v>1186537</v>
      </c>
      <c r="M65" s="339">
        <f t="shared" si="59"/>
        <v>0</v>
      </c>
      <c r="N65" s="339">
        <f t="shared" ref="N65" si="60">N46+N60+N57</f>
        <v>30322</v>
      </c>
      <c r="O65" s="339">
        <f t="shared" ref="O65" si="61">O46+O60+O57</f>
        <v>0</v>
      </c>
      <c r="P65" s="342">
        <f t="shared" si="59"/>
        <v>0</v>
      </c>
    </row>
    <row r="66" spans="1:16" x14ac:dyDescent="0.25">
      <c r="A66" s="224"/>
      <c r="B66" s="173"/>
      <c r="C66" s="311">
        <v>71</v>
      </c>
      <c r="D66" s="312">
        <f>D43+D49+D51+D53+D55+D58+D61</f>
        <v>76866000</v>
      </c>
      <c r="E66" s="312">
        <f t="shared" ref="E66:H66" si="62">E43+E49+E51+E53+E55+E58+E61</f>
        <v>75053500</v>
      </c>
      <c r="F66" s="312">
        <f t="shared" si="62"/>
        <v>15067715</v>
      </c>
      <c r="G66" s="312">
        <f t="shared" si="62"/>
        <v>59985785</v>
      </c>
      <c r="H66" s="339">
        <f t="shared" si="62"/>
        <v>2617917</v>
      </c>
      <c r="I66" s="339">
        <f t="shared" ref="I66:P66" si="63">I43+I49+I51+I53+I55+I58+I61</f>
        <v>2159021</v>
      </c>
      <c r="J66" s="339">
        <f t="shared" si="63"/>
        <v>0</v>
      </c>
      <c r="K66" s="339">
        <f t="shared" si="63"/>
        <v>0</v>
      </c>
      <c r="L66" s="339">
        <f t="shared" si="63"/>
        <v>0</v>
      </c>
      <c r="M66" s="339">
        <f t="shared" si="63"/>
        <v>0</v>
      </c>
      <c r="N66" s="339">
        <f t="shared" ref="N66" si="64">N43+N49+N51+N53+N55+N58+N61</f>
        <v>0</v>
      </c>
      <c r="O66" s="339">
        <f t="shared" ref="O66" si="65">O43+O49+O51+O53+O55+O58+O61</f>
        <v>0</v>
      </c>
      <c r="P66" s="342">
        <f t="shared" si="63"/>
        <v>458896</v>
      </c>
    </row>
    <row r="67" spans="1:16" x14ac:dyDescent="0.25">
      <c r="A67" s="224"/>
      <c r="B67" s="173"/>
      <c r="C67" s="311">
        <v>85</v>
      </c>
      <c r="D67" s="312">
        <f>D47+D62</f>
        <v>-18197000</v>
      </c>
      <c r="E67" s="312">
        <f t="shared" ref="E67:H67" si="66">E47+E62</f>
        <v>-2157000</v>
      </c>
      <c r="F67" s="312">
        <f t="shared" si="66"/>
        <v>0</v>
      </c>
      <c r="G67" s="312">
        <f t="shared" si="66"/>
        <v>0</v>
      </c>
      <c r="H67" s="339">
        <f t="shared" si="66"/>
        <v>0</v>
      </c>
      <c r="I67" s="339">
        <f t="shared" ref="I67:P67" si="67">I47+I62</f>
        <v>0</v>
      </c>
      <c r="J67" s="339">
        <f t="shared" si="67"/>
        <v>0</v>
      </c>
      <c r="K67" s="339">
        <f t="shared" si="67"/>
        <v>0</v>
      </c>
      <c r="L67" s="339">
        <f t="shared" si="67"/>
        <v>0</v>
      </c>
      <c r="M67" s="339">
        <f t="shared" si="67"/>
        <v>0</v>
      </c>
      <c r="N67" s="339">
        <f t="shared" ref="N67" si="68">N47+N62</f>
        <v>0</v>
      </c>
      <c r="O67" s="339">
        <f t="shared" ref="O67" si="69">O47+O62</f>
        <v>0</v>
      </c>
      <c r="P67" s="342">
        <f t="shared" si="67"/>
        <v>0</v>
      </c>
    </row>
    <row r="68" spans="1:16" x14ac:dyDescent="0.25">
      <c r="A68" s="194"/>
      <c r="B68" s="209"/>
      <c r="C68" s="296"/>
      <c r="D68" s="313">
        <f t="shared" ref="D68:F68" si="70">SUM(D69:D76)</f>
        <v>301578500</v>
      </c>
      <c r="E68" s="313">
        <f t="shared" ref="E68" si="71">SUM(E69:E76)</f>
        <v>175480000</v>
      </c>
      <c r="F68" s="314">
        <f t="shared" si="70"/>
        <v>68762039</v>
      </c>
      <c r="G68" s="315">
        <f t="shared" ref="G68:H68" si="72">SUM(G69:G76)</f>
        <v>106717961</v>
      </c>
      <c r="H68" s="316">
        <f t="shared" si="72"/>
        <v>10961682</v>
      </c>
      <c r="I68" s="316">
        <f t="shared" ref="I68:P68" si="73">SUM(I69:I76)</f>
        <v>6323621</v>
      </c>
      <c r="J68" s="316">
        <f t="shared" si="73"/>
        <v>1953306</v>
      </c>
      <c r="K68" s="316">
        <f t="shared" si="73"/>
        <v>9000</v>
      </c>
      <c r="L68" s="316">
        <f t="shared" si="73"/>
        <v>1186537</v>
      </c>
      <c r="M68" s="316">
        <f t="shared" si="73"/>
        <v>1000000</v>
      </c>
      <c r="N68" s="316">
        <f t="shared" ref="N68" si="74">SUM(N69:N76)</f>
        <v>30322</v>
      </c>
      <c r="O68" s="316">
        <f t="shared" ref="O68" si="75">SUM(O69:O76)</f>
        <v>0</v>
      </c>
      <c r="P68" s="343">
        <f t="shared" si="73"/>
        <v>458896</v>
      </c>
    </row>
    <row r="69" spans="1:16" x14ac:dyDescent="0.25">
      <c r="A69" s="196"/>
      <c r="B69" s="214" t="s">
        <v>24</v>
      </c>
      <c r="C69" s="273">
        <v>10</v>
      </c>
      <c r="D69" s="313">
        <f t="shared" ref="D69:H70" si="76">D35</f>
        <v>25130000</v>
      </c>
      <c r="E69" s="313">
        <f t="shared" si="76"/>
        <v>14507000</v>
      </c>
      <c r="F69" s="314">
        <f t="shared" si="76"/>
        <v>9805000</v>
      </c>
      <c r="G69" s="315">
        <f t="shared" si="76"/>
        <v>4702000</v>
      </c>
      <c r="H69" s="316">
        <f t="shared" si="76"/>
        <v>2200000</v>
      </c>
      <c r="I69" s="316">
        <f t="shared" ref="I69:P69" si="77">I35</f>
        <v>2200000</v>
      </c>
      <c r="J69" s="316">
        <f t="shared" si="77"/>
        <v>0</v>
      </c>
      <c r="K69" s="316">
        <f t="shared" si="77"/>
        <v>0</v>
      </c>
      <c r="L69" s="316">
        <f t="shared" si="77"/>
        <v>0</v>
      </c>
      <c r="M69" s="316">
        <f t="shared" si="77"/>
        <v>0</v>
      </c>
      <c r="N69" s="316">
        <f t="shared" ref="N69" si="78">N35</f>
        <v>0</v>
      </c>
      <c r="O69" s="316">
        <f t="shared" ref="O69" si="79">O35</f>
        <v>0</v>
      </c>
      <c r="P69" s="343">
        <f t="shared" si="77"/>
        <v>0</v>
      </c>
    </row>
    <row r="70" spans="1:16" x14ac:dyDescent="0.25">
      <c r="A70" s="196"/>
      <c r="B70" s="214" t="s">
        <v>31</v>
      </c>
      <c r="C70" s="273">
        <v>20</v>
      </c>
      <c r="D70" s="313">
        <f t="shared" si="76"/>
        <v>11396000</v>
      </c>
      <c r="E70" s="313">
        <f t="shared" si="76"/>
        <v>7111000</v>
      </c>
      <c r="F70" s="314">
        <f t="shared" si="76"/>
        <v>2365960</v>
      </c>
      <c r="G70" s="315">
        <f t="shared" si="76"/>
        <v>4745040</v>
      </c>
      <c r="H70" s="316">
        <f t="shared" si="76"/>
        <v>1050000</v>
      </c>
      <c r="I70" s="316">
        <f t="shared" ref="I70:P70" si="80">I36</f>
        <v>1050000</v>
      </c>
      <c r="J70" s="316">
        <f t="shared" si="80"/>
        <v>0</v>
      </c>
      <c r="K70" s="316">
        <f t="shared" si="80"/>
        <v>0</v>
      </c>
      <c r="L70" s="316">
        <f t="shared" si="80"/>
        <v>0</v>
      </c>
      <c r="M70" s="316">
        <f t="shared" si="80"/>
        <v>0</v>
      </c>
      <c r="N70" s="316">
        <f t="shared" ref="N70" si="81">N36</f>
        <v>0</v>
      </c>
      <c r="O70" s="316">
        <f t="shared" ref="O70" si="82">O36</f>
        <v>0</v>
      </c>
      <c r="P70" s="343">
        <f t="shared" si="80"/>
        <v>0</v>
      </c>
    </row>
    <row r="71" spans="1:16" x14ac:dyDescent="0.25">
      <c r="A71" s="224"/>
      <c r="B71" s="214" t="s">
        <v>32</v>
      </c>
      <c r="C71" s="273">
        <v>55</v>
      </c>
      <c r="D71" s="313">
        <f t="shared" ref="D71:H71" si="83">D37+D64</f>
        <v>2600000</v>
      </c>
      <c r="E71" s="313">
        <f t="shared" si="83"/>
        <v>1345000</v>
      </c>
      <c r="F71" s="314">
        <f t="shared" si="83"/>
        <v>185000</v>
      </c>
      <c r="G71" s="315">
        <f t="shared" si="83"/>
        <v>1160000</v>
      </c>
      <c r="H71" s="316">
        <f t="shared" si="83"/>
        <v>100000</v>
      </c>
      <c r="I71" s="316">
        <f t="shared" ref="I71:P71" si="84">I37+I64</f>
        <v>100000</v>
      </c>
      <c r="J71" s="316">
        <f t="shared" si="84"/>
        <v>0</v>
      </c>
      <c r="K71" s="316">
        <f t="shared" si="84"/>
        <v>0</v>
      </c>
      <c r="L71" s="316">
        <f t="shared" si="84"/>
        <v>0</v>
      </c>
      <c r="M71" s="316">
        <f t="shared" si="84"/>
        <v>0</v>
      </c>
      <c r="N71" s="316">
        <f t="shared" ref="N71" si="85">N37+N64</f>
        <v>0</v>
      </c>
      <c r="O71" s="316">
        <f t="shared" ref="O71" si="86">O37+O64</f>
        <v>0</v>
      </c>
      <c r="P71" s="343">
        <f t="shared" si="84"/>
        <v>0</v>
      </c>
    </row>
    <row r="72" spans="1:16" x14ac:dyDescent="0.25">
      <c r="A72" s="224"/>
      <c r="B72" s="214" t="s">
        <v>33</v>
      </c>
      <c r="C72" s="273">
        <v>57</v>
      </c>
      <c r="D72" s="313">
        <f t="shared" ref="D72:H72" si="87">D38</f>
        <v>10610000</v>
      </c>
      <c r="E72" s="313">
        <f t="shared" si="87"/>
        <v>3937000</v>
      </c>
      <c r="F72" s="314">
        <f t="shared" si="87"/>
        <v>1500000</v>
      </c>
      <c r="G72" s="315">
        <f t="shared" si="87"/>
        <v>2437000</v>
      </c>
      <c r="H72" s="316">
        <f t="shared" si="87"/>
        <v>1000000</v>
      </c>
      <c r="I72" s="316">
        <f t="shared" ref="I72:P72" si="88">I38</f>
        <v>0</v>
      </c>
      <c r="J72" s="316">
        <f t="shared" si="88"/>
        <v>0</v>
      </c>
      <c r="K72" s="316">
        <f t="shared" si="88"/>
        <v>0</v>
      </c>
      <c r="L72" s="316">
        <f t="shared" si="88"/>
        <v>0</v>
      </c>
      <c r="M72" s="316">
        <f t="shared" si="88"/>
        <v>1000000</v>
      </c>
      <c r="N72" s="316">
        <f t="shared" ref="N72" si="89">N38</f>
        <v>0</v>
      </c>
      <c r="O72" s="316">
        <f t="shared" ref="O72" si="90">O38</f>
        <v>0</v>
      </c>
      <c r="P72" s="343">
        <f t="shared" si="88"/>
        <v>0</v>
      </c>
    </row>
    <row r="73" spans="1:16" x14ac:dyDescent="0.25">
      <c r="A73" s="196"/>
      <c r="B73" s="214"/>
      <c r="C73" s="273">
        <v>58</v>
      </c>
      <c r="D73" s="313">
        <f t="shared" ref="D73:H73" si="91">D65</f>
        <v>170026500</v>
      </c>
      <c r="E73" s="313">
        <f t="shared" si="91"/>
        <v>70674500</v>
      </c>
      <c r="F73" s="314">
        <f t="shared" si="91"/>
        <v>39765464</v>
      </c>
      <c r="G73" s="315">
        <f t="shared" si="91"/>
        <v>30909036</v>
      </c>
      <c r="H73" s="316">
        <f t="shared" si="91"/>
        <v>3270165</v>
      </c>
      <c r="I73" s="316">
        <f t="shared" ref="I73:P73" si="92">I65</f>
        <v>100000</v>
      </c>
      <c r="J73" s="316">
        <f t="shared" si="92"/>
        <v>1953306</v>
      </c>
      <c r="K73" s="316">
        <f t="shared" si="92"/>
        <v>0</v>
      </c>
      <c r="L73" s="316">
        <f t="shared" si="92"/>
        <v>1186537</v>
      </c>
      <c r="M73" s="316">
        <f t="shared" si="92"/>
        <v>0</v>
      </c>
      <c r="N73" s="316">
        <f t="shared" ref="N73" si="93">N65</f>
        <v>30322</v>
      </c>
      <c r="O73" s="316">
        <f t="shared" ref="O73" si="94">O65</f>
        <v>0</v>
      </c>
      <c r="P73" s="343">
        <f t="shared" si="92"/>
        <v>0</v>
      </c>
    </row>
    <row r="74" spans="1:16" x14ac:dyDescent="0.25">
      <c r="A74" s="224"/>
      <c r="B74" s="173"/>
      <c r="C74" s="273">
        <v>59</v>
      </c>
      <c r="D74" s="313">
        <f t="shared" ref="D74:H74" si="95">D39</f>
        <v>4950000</v>
      </c>
      <c r="E74" s="313">
        <f t="shared" si="95"/>
        <v>2852000</v>
      </c>
      <c r="F74" s="314">
        <f t="shared" si="95"/>
        <v>72900</v>
      </c>
      <c r="G74" s="315">
        <f t="shared" si="95"/>
        <v>2779100</v>
      </c>
      <c r="H74" s="316">
        <f t="shared" si="95"/>
        <v>723600</v>
      </c>
      <c r="I74" s="316">
        <f t="shared" ref="I74:P74" si="96">I39</f>
        <v>714600</v>
      </c>
      <c r="J74" s="316">
        <f t="shared" si="96"/>
        <v>0</v>
      </c>
      <c r="K74" s="316">
        <f t="shared" si="96"/>
        <v>9000</v>
      </c>
      <c r="L74" s="316">
        <f t="shared" si="96"/>
        <v>0</v>
      </c>
      <c r="M74" s="316">
        <f t="shared" si="96"/>
        <v>0</v>
      </c>
      <c r="N74" s="316">
        <f t="shared" ref="N74" si="97">N39</f>
        <v>0</v>
      </c>
      <c r="O74" s="316">
        <f t="shared" ref="O74" si="98">O39</f>
        <v>0</v>
      </c>
      <c r="P74" s="343">
        <f t="shared" si="96"/>
        <v>0</v>
      </c>
    </row>
    <row r="75" spans="1:16" x14ac:dyDescent="0.25">
      <c r="A75" s="224"/>
      <c r="B75" s="173"/>
      <c r="C75" s="273">
        <v>71</v>
      </c>
      <c r="D75" s="313">
        <f t="shared" ref="D75:H75" si="99">D66</f>
        <v>76866000</v>
      </c>
      <c r="E75" s="313">
        <f t="shared" si="99"/>
        <v>75053500</v>
      </c>
      <c r="F75" s="314">
        <f t="shared" si="99"/>
        <v>15067715</v>
      </c>
      <c r="G75" s="315">
        <f t="shared" si="99"/>
        <v>59985785</v>
      </c>
      <c r="H75" s="316">
        <f t="shared" si="99"/>
        <v>2617917</v>
      </c>
      <c r="I75" s="316">
        <f t="shared" ref="I75:P75" si="100">I66</f>
        <v>2159021</v>
      </c>
      <c r="J75" s="316">
        <f t="shared" si="100"/>
        <v>0</v>
      </c>
      <c r="K75" s="316">
        <f t="shared" si="100"/>
        <v>0</v>
      </c>
      <c r="L75" s="316">
        <f t="shared" si="100"/>
        <v>0</v>
      </c>
      <c r="M75" s="316">
        <f t="shared" si="100"/>
        <v>0</v>
      </c>
      <c r="N75" s="316">
        <f t="shared" ref="N75" si="101">N66</f>
        <v>0</v>
      </c>
      <c r="O75" s="316">
        <f t="shared" ref="O75" si="102">O66</f>
        <v>0</v>
      </c>
      <c r="P75" s="343">
        <f t="shared" si="100"/>
        <v>458896</v>
      </c>
    </row>
    <row r="76" spans="1:16" x14ac:dyDescent="0.25">
      <c r="A76" s="220"/>
      <c r="B76" s="236"/>
      <c r="C76" s="273">
        <v>85</v>
      </c>
      <c r="D76" s="313">
        <f t="shared" ref="D76:H76" si="103">D40</f>
        <v>0</v>
      </c>
      <c r="E76" s="313">
        <f t="shared" si="103"/>
        <v>0</v>
      </c>
      <c r="F76" s="314">
        <f t="shared" si="103"/>
        <v>0</v>
      </c>
      <c r="G76" s="315">
        <f t="shared" si="103"/>
        <v>0</v>
      </c>
      <c r="H76" s="316">
        <f t="shared" si="103"/>
        <v>0</v>
      </c>
      <c r="I76" s="316">
        <f t="shared" ref="I76:P76" si="104">I40</f>
        <v>0</v>
      </c>
      <c r="J76" s="316">
        <f t="shared" si="104"/>
        <v>0</v>
      </c>
      <c r="K76" s="316">
        <f t="shared" si="104"/>
        <v>0</v>
      </c>
      <c r="L76" s="316">
        <f t="shared" si="104"/>
        <v>0</v>
      </c>
      <c r="M76" s="316">
        <f t="shared" si="104"/>
        <v>0</v>
      </c>
      <c r="N76" s="316">
        <f t="shared" ref="N76" si="105">N40</f>
        <v>0</v>
      </c>
      <c r="O76" s="316">
        <f t="shared" ref="O76" si="106">O40</f>
        <v>0</v>
      </c>
      <c r="P76" s="343">
        <f t="shared" si="104"/>
        <v>0</v>
      </c>
    </row>
    <row r="77" spans="1:16" x14ac:dyDescent="0.25">
      <c r="A77" s="318"/>
      <c r="B77" s="318"/>
      <c r="C77" s="319"/>
      <c r="D77" s="320"/>
      <c r="E77" s="320"/>
      <c r="F77" s="321"/>
      <c r="G77" s="322"/>
      <c r="H77" s="323"/>
      <c r="I77" s="323"/>
      <c r="J77" s="323"/>
      <c r="K77" s="323"/>
      <c r="L77" s="323"/>
      <c r="M77" s="323"/>
      <c r="N77" s="323"/>
      <c r="O77" s="323"/>
      <c r="P77" s="323"/>
    </row>
    <row r="78" spans="1:16" x14ac:dyDescent="0.25">
      <c r="A78" s="380" t="s">
        <v>101</v>
      </c>
      <c r="B78" s="380"/>
      <c r="C78" s="153"/>
      <c r="D78" s="154"/>
      <c r="E78" s="151"/>
      <c r="F78" s="151"/>
      <c r="G78" s="151"/>
      <c r="H78" s="333" t="s">
        <v>57</v>
      </c>
      <c r="I78" s="151"/>
    </row>
    <row r="79" spans="1:16" x14ac:dyDescent="0.25">
      <c r="A79" s="190">
        <v>1</v>
      </c>
      <c r="B79" s="191" t="s">
        <v>98</v>
      </c>
      <c r="C79" s="308"/>
      <c r="D79" s="282">
        <f>D80</f>
        <v>18579000</v>
      </c>
      <c r="E79" s="282">
        <f>E80</f>
        <v>0</v>
      </c>
      <c r="F79" s="283">
        <f>F80</f>
        <v>0</v>
      </c>
      <c r="G79" s="284">
        <f>G80</f>
        <v>0</v>
      </c>
      <c r="H79" s="285">
        <f>H80</f>
        <v>0</v>
      </c>
      <c r="I79" s="285">
        <f t="shared" ref="I79:P79" si="107">I80</f>
        <v>0</v>
      </c>
      <c r="J79" s="285">
        <f t="shared" si="107"/>
        <v>0</v>
      </c>
      <c r="K79" s="285">
        <f t="shared" si="107"/>
        <v>0</v>
      </c>
      <c r="L79" s="285">
        <f t="shared" si="107"/>
        <v>0</v>
      </c>
      <c r="M79" s="285">
        <f t="shared" si="107"/>
        <v>0</v>
      </c>
      <c r="N79" s="285">
        <f t="shared" si="107"/>
        <v>0</v>
      </c>
      <c r="O79" s="285">
        <f t="shared" si="107"/>
        <v>0</v>
      </c>
      <c r="P79" s="286">
        <f t="shared" si="107"/>
        <v>0</v>
      </c>
    </row>
    <row r="80" spans="1:16" x14ac:dyDescent="0.25">
      <c r="A80" s="179"/>
      <c r="B80" s="181" t="s">
        <v>99</v>
      </c>
      <c r="C80" s="296">
        <v>71</v>
      </c>
      <c r="D80" s="274">
        <v>18579000</v>
      </c>
      <c r="E80" s="275">
        <v>0</v>
      </c>
      <c r="F80" s="276">
        <v>0</v>
      </c>
      <c r="G80" s="277">
        <f>E80-F80</f>
        <v>0</v>
      </c>
      <c r="H80" s="278">
        <f>SUM(I80:P80)</f>
        <v>0</v>
      </c>
      <c r="I80" s="279"/>
      <c r="J80" s="279"/>
      <c r="K80" s="279"/>
      <c r="L80" s="279"/>
      <c r="M80" s="279"/>
      <c r="N80" s="279"/>
      <c r="O80" s="279"/>
      <c r="P80" s="279"/>
    </row>
    <row r="81" spans="1:16" x14ac:dyDescent="0.25">
      <c r="A81" s="190">
        <v>2</v>
      </c>
      <c r="B81" s="271" t="s">
        <v>35</v>
      </c>
      <c r="C81" s="308"/>
      <c r="D81" s="282">
        <f>D82</f>
        <v>56440000</v>
      </c>
      <c r="E81" s="282">
        <f>E82</f>
        <v>40000000</v>
      </c>
      <c r="F81" s="283">
        <f>F82</f>
        <v>16839672</v>
      </c>
      <c r="G81" s="284">
        <f>G82</f>
        <v>23160328</v>
      </c>
      <c r="H81" s="285">
        <f>H82</f>
        <v>14305748</v>
      </c>
      <c r="I81" s="285">
        <f t="shared" ref="I81:P81" si="108">I82</f>
        <v>1133708</v>
      </c>
      <c r="J81" s="285">
        <f t="shared" si="108"/>
        <v>0</v>
      </c>
      <c r="K81" s="285">
        <f t="shared" si="108"/>
        <v>0</v>
      </c>
      <c r="L81" s="285">
        <f t="shared" si="108"/>
        <v>0</v>
      </c>
      <c r="M81" s="285">
        <f t="shared" si="108"/>
        <v>12275856</v>
      </c>
      <c r="N81" s="285">
        <f t="shared" si="108"/>
        <v>0</v>
      </c>
      <c r="O81" s="285">
        <f t="shared" si="108"/>
        <v>896184</v>
      </c>
      <c r="P81" s="286">
        <f t="shared" si="108"/>
        <v>0</v>
      </c>
    </row>
    <row r="82" spans="1:16" x14ac:dyDescent="0.25">
      <c r="A82" s="179"/>
      <c r="B82" s="214" t="s">
        <v>36</v>
      </c>
      <c r="C82" s="324">
        <v>71</v>
      </c>
      <c r="D82" s="325">
        <v>56440000</v>
      </c>
      <c r="E82" s="326">
        <v>40000000</v>
      </c>
      <c r="F82" s="327">
        <v>16839672</v>
      </c>
      <c r="G82" s="328">
        <f>E82-F82</f>
        <v>23160328</v>
      </c>
      <c r="H82" s="329">
        <f>SUM(I82:P82)</f>
        <v>14305748</v>
      </c>
      <c r="I82" s="330">
        <v>1133708</v>
      </c>
      <c r="J82" s="326"/>
      <c r="K82" s="330"/>
      <c r="L82" s="330"/>
      <c r="M82" s="330">
        <v>12275856</v>
      </c>
      <c r="N82" s="330"/>
      <c r="O82" s="330">
        <v>896184</v>
      </c>
      <c r="P82" s="279"/>
    </row>
    <row r="83" spans="1:16" x14ac:dyDescent="0.25">
      <c r="A83" s="378" t="s">
        <v>100</v>
      </c>
      <c r="B83" s="379"/>
      <c r="C83" s="331"/>
      <c r="D83" s="332">
        <f>D79+D81</f>
        <v>75019000</v>
      </c>
      <c r="E83" s="332">
        <f t="shared" ref="E83:P83" si="109">E79+E81</f>
        <v>40000000</v>
      </c>
      <c r="F83" s="332">
        <f t="shared" si="109"/>
        <v>16839672</v>
      </c>
      <c r="G83" s="332">
        <f t="shared" si="109"/>
        <v>23160328</v>
      </c>
      <c r="H83" s="245">
        <f t="shared" si="109"/>
        <v>14305748</v>
      </c>
      <c r="I83" s="245">
        <f t="shared" si="109"/>
        <v>1133708</v>
      </c>
      <c r="J83" s="245">
        <f t="shared" si="109"/>
        <v>0</v>
      </c>
      <c r="K83" s="245">
        <f t="shared" si="109"/>
        <v>0</v>
      </c>
      <c r="L83" s="245">
        <f t="shared" si="109"/>
        <v>0</v>
      </c>
      <c r="M83" s="245">
        <f t="shared" si="109"/>
        <v>12275856</v>
      </c>
      <c r="N83" s="245">
        <f t="shared" si="109"/>
        <v>0</v>
      </c>
      <c r="O83" s="245">
        <f t="shared" si="109"/>
        <v>896184</v>
      </c>
      <c r="P83" s="245">
        <f t="shared" si="109"/>
        <v>0</v>
      </c>
    </row>
  </sheetData>
  <mergeCells count="6">
    <mergeCell ref="A83:B83"/>
    <mergeCell ref="A6:H6"/>
    <mergeCell ref="A7:H7"/>
    <mergeCell ref="A12:B12"/>
    <mergeCell ref="A41:B41"/>
    <mergeCell ref="A78:B78"/>
  </mergeCells>
  <pageMargins left="0.70866141732283472" right="0.70866141732283472" top="0.59055118110236227" bottom="0.59055118110236227" header="0.31496062992125984" footer="0.31496062992125984"/>
  <pageSetup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22" workbookViewId="0">
      <selection activeCell="F33" sqref="F33"/>
    </sheetView>
  </sheetViews>
  <sheetFormatPr defaultRowHeight="13.2" x14ac:dyDescent="0.25"/>
  <cols>
    <col min="1" max="1" width="5.109375" customWidth="1"/>
    <col min="2" max="2" width="24.6640625" customWidth="1"/>
    <col min="3" max="3" width="4.5546875" bestFit="1" customWidth="1"/>
    <col min="4" max="5" width="10.33203125" bestFit="1" customWidth="1"/>
    <col min="6" max="6" width="11.109375" customWidth="1"/>
    <col min="7" max="7" width="10.33203125" bestFit="1" customWidth="1"/>
    <col min="8" max="8" width="11.33203125" bestFit="1" customWidth="1"/>
    <col min="9" max="9" width="8.109375" customWidth="1"/>
    <col min="10" max="10" width="7.88671875" bestFit="1" customWidth="1"/>
    <col min="11" max="11" width="6.5546875" bestFit="1" customWidth="1"/>
    <col min="12" max="13" width="7.88671875" bestFit="1" customWidth="1"/>
    <col min="14" max="14" width="11" customWidth="1"/>
  </cols>
  <sheetData>
    <row r="1" spans="1:14" x14ac:dyDescent="0.25">
      <c r="A1" s="149" t="s">
        <v>0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4" x14ac:dyDescent="0.25">
      <c r="A2" s="149" t="s">
        <v>2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4" x14ac:dyDescent="0.25">
      <c r="A3" s="149" t="s">
        <v>4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4" x14ac:dyDescent="0.25">
      <c r="A4" s="149"/>
      <c r="B4" s="150"/>
      <c r="C4" s="150"/>
      <c r="D4" s="151"/>
      <c r="E4" s="151"/>
      <c r="F4" s="151"/>
      <c r="G4" s="151"/>
      <c r="H4" s="151"/>
      <c r="I4" s="151"/>
      <c r="J4" s="151"/>
    </row>
    <row r="5" spans="1:14" x14ac:dyDescent="0.25">
      <c r="A5" s="149"/>
      <c r="B5" s="150"/>
      <c r="C5" s="150"/>
      <c r="D5" s="151"/>
      <c r="E5" s="151"/>
      <c r="F5" s="151"/>
      <c r="G5" s="151"/>
      <c r="H5" s="151"/>
      <c r="I5" s="151"/>
      <c r="J5" s="151"/>
    </row>
    <row r="6" spans="1:14" x14ac:dyDescent="0.25">
      <c r="A6" s="369" t="s">
        <v>113</v>
      </c>
      <c r="B6" s="369"/>
      <c r="C6" s="369"/>
      <c r="D6" s="369"/>
      <c r="E6" s="369"/>
      <c r="F6" s="369"/>
      <c r="G6" s="369"/>
      <c r="H6" s="369"/>
      <c r="I6" s="151"/>
      <c r="J6" s="151"/>
    </row>
    <row r="7" spans="1:14" x14ac:dyDescent="0.25">
      <c r="A7" s="370" t="s">
        <v>34</v>
      </c>
      <c r="B7" s="370"/>
      <c r="C7" s="370"/>
      <c r="D7" s="370"/>
      <c r="E7" s="370"/>
      <c r="F7" s="370"/>
      <c r="G7" s="370"/>
      <c r="H7" s="370"/>
      <c r="I7" s="151"/>
      <c r="J7" s="151"/>
    </row>
    <row r="8" spans="1:14" x14ac:dyDescent="0.25">
      <c r="A8" s="345"/>
      <c r="B8" s="345"/>
      <c r="C8" s="345"/>
      <c r="D8" s="345"/>
      <c r="E8" s="345"/>
      <c r="F8" s="345"/>
      <c r="G8" s="345"/>
      <c r="H8" s="345"/>
      <c r="I8" s="151"/>
      <c r="J8" s="151"/>
    </row>
    <row r="9" spans="1:14" x14ac:dyDescent="0.25">
      <c r="A9" s="152"/>
      <c r="B9" s="153"/>
      <c r="C9" s="153"/>
      <c r="D9" s="154"/>
      <c r="E9" s="151"/>
      <c r="F9" s="151"/>
      <c r="G9" s="151"/>
      <c r="H9" s="344" t="s">
        <v>57</v>
      </c>
      <c r="I9" s="151"/>
    </row>
    <row r="10" spans="1:14" ht="36" x14ac:dyDescent="0.25">
      <c r="A10" s="142" t="s">
        <v>45</v>
      </c>
      <c r="B10" s="143" t="s">
        <v>3</v>
      </c>
      <c r="C10" s="144" t="s">
        <v>42</v>
      </c>
      <c r="D10" s="145" t="s">
        <v>90</v>
      </c>
      <c r="E10" s="93" t="s">
        <v>114</v>
      </c>
      <c r="F10" s="93" t="s">
        <v>51</v>
      </c>
      <c r="G10" s="108" t="s">
        <v>49</v>
      </c>
      <c r="H10" s="259" t="s">
        <v>115</v>
      </c>
      <c r="I10" s="260" t="s">
        <v>116</v>
      </c>
      <c r="J10" s="260" t="s">
        <v>120</v>
      </c>
      <c r="K10" s="260" t="s">
        <v>122</v>
      </c>
      <c r="L10" s="260" t="s">
        <v>124</v>
      </c>
      <c r="M10" s="260" t="s">
        <v>123</v>
      </c>
      <c r="N10" s="261" t="s">
        <v>125</v>
      </c>
    </row>
    <row r="11" spans="1:14" x14ac:dyDescent="0.25">
      <c r="A11" s="147">
        <v>0</v>
      </c>
      <c r="B11" s="147">
        <v>1</v>
      </c>
      <c r="C11" s="147">
        <v>2</v>
      </c>
      <c r="D11" s="148">
        <v>3</v>
      </c>
      <c r="E11" s="95">
        <v>4</v>
      </c>
      <c r="F11" s="95">
        <v>5</v>
      </c>
      <c r="G11" s="107" t="s">
        <v>92</v>
      </c>
      <c r="H11" s="340">
        <v>7</v>
      </c>
      <c r="I11" s="336">
        <v>8</v>
      </c>
      <c r="J11" s="336">
        <v>9</v>
      </c>
      <c r="K11" s="336">
        <v>10</v>
      </c>
      <c r="L11" s="336">
        <v>11</v>
      </c>
      <c r="M11" s="336">
        <v>12</v>
      </c>
      <c r="N11" s="337">
        <v>13</v>
      </c>
    </row>
    <row r="12" spans="1:14" x14ac:dyDescent="0.25">
      <c r="A12" s="374" t="s">
        <v>23</v>
      </c>
      <c r="B12" s="375"/>
      <c r="C12" s="158"/>
      <c r="D12" s="158"/>
      <c r="E12" s="158"/>
      <c r="F12" s="158"/>
      <c r="G12" s="158"/>
      <c r="H12" s="262"/>
      <c r="I12" s="140"/>
      <c r="J12" s="140"/>
      <c r="K12" s="140"/>
      <c r="L12" s="140"/>
      <c r="M12" s="140"/>
      <c r="N12" s="140"/>
    </row>
    <row r="13" spans="1:14" x14ac:dyDescent="0.25">
      <c r="A13" s="159">
        <v>1</v>
      </c>
      <c r="B13" s="160" t="s">
        <v>5</v>
      </c>
      <c r="C13" s="272"/>
      <c r="D13" s="162">
        <f t="shared" ref="D13:N13" si="0">SUM(D14:D17)</f>
        <v>30730000</v>
      </c>
      <c r="E13" s="163">
        <f t="shared" si="0"/>
        <v>23997000</v>
      </c>
      <c r="F13" s="164">
        <f t="shared" si="0"/>
        <v>14544880</v>
      </c>
      <c r="G13" s="165">
        <f t="shared" si="0"/>
        <v>9452120</v>
      </c>
      <c r="H13" s="246">
        <f t="shared" si="0"/>
        <v>2514600</v>
      </c>
      <c r="I13" s="246">
        <f t="shared" si="0"/>
        <v>2514600</v>
      </c>
      <c r="J13" s="242">
        <f t="shared" si="0"/>
        <v>0</v>
      </c>
      <c r="K13" s="242">
        <f t="shared" si="0"/>
        <v>0</v>
      </c>
      <c r="L13" s="242">
        <f t="shared" si="0"/>
        <v>0</v>
      </c>
      <c r="M13" s="242">
        <f t="shared" si="0"/>
        <v>0</v>
      </c>
      <c r="N13" s="242">
        <f t="shared" si="0"/>
        <v>0</v>
      </c>
    </row>
    <row r="14" spans="1:14" x14ac:dyDescent="0.25">
      <c r="A14" s="166"/>
      <c r="B14" s="167" t="s">
        <v>1</v>
      </c>
      <c r="C14" s="273">
        <v>10</v>
      </c>
      <c r="D14" s="274">
        <v>25130000</v>
      </c>
      <c r="E14" s="275">
        <v>19408000</v>
      </c>
      <c r="F14" s="276">
        <v>12005000</v>
      </c>
      <c r="G14" s="277">
        <f>E14-F14</f>
        <v>7403000</v>
      </c>
      <c r="H14" s="278">
        <f>SUM(I14:N14)</f>
        <v>2000000</v>
      </c>
      <c r="I14" s="278">
        <v>2000000</v>
      </c>
      <c r="J14" s="279"/>
      <c r="K14" s="279"/>
      <c r="L14" s="279"/>
      <c r="M14" s="279"/>
      <c r="N14" s="279"/>
    </row>
    <row r="15" spans="1:14" x14ac:dyDescent="0.25">
      <c r="A15" s="166"/>
      <c r="B15" s="173"/>
      <c r="C15" s="273">
        <v>20</v>
      </c>
      <c r="D15" s="274">
        <v>5250000</v>
      </c>
      <c r="E15" s="275">
        <v>4351000</v>
      </c>
      <c r="F15" s="276">
        <v>2443380</v>
      </c>
      <c r="G15" s="277">
        <f t="shared" ref="G15:G17" si="1">E15-F15</f>
        <v>1907620</v>
      </c>
      <c r="H15" s="278">
        <f t="shared" ref="H15:H17" si="2">SUM(I15:N15)</f>
        <v>500000</v>
      </c>
      <c r="I15" s="278">
        <v>500000</v>
      </c>
      <c r="J15" s="279"/>
      <c r="K15" s="279"/>
      <c r="L15" s="279"/>
      <c r="M15" s="279"/>
      <c r="N15" s="279"/>
    </row>
    <row r="16" spans="1:14" x14ac:dyDescent="0.25">
      <c r="A16" s="166"/>
      <c r="B16" s="173"/>
      <c r="C16" s="280">
        <v>59</v>
      </c>
      <c r="D16" s="274">
        <v>350000</v>
      </c>
      <c r="E16" s="275">
        <v>238000</v>
      </c>
      <c r="F16" s="276">
        <v>96500</v>
      </c>
      <c r="G16" s="277">
        <f t="shared" si="1"/>
        <v>141500</v>
      </c>
      <c r="H16" s="278">
        <f t="shared" si="2"/>
        <v>14600</v>
      </c>
      <c r="I16" s="278">
        <v>14600</v>
      </c>
      <c r="J16" s="279"/>
      <c r="K16" s="279"/>
      <c r="L16" s="279"/>
      <c r="M16" s="279"/>
      <c r="N16" s="279"/>
    </row>
    <row r="17" spans="1:14" x14ac:dyDescent="0.25">
      <c r="A17" s="166"/>
      <c r="B17" s="173"/>
      <c r="C17" s="280">
        <v>85</v>
      </c>
      <c r="D17" s="274">
        <v>0</v>
      </c>
      <c r="E17" s="275">
        <v>0</v>
      </c>
      <c r="F17" s="276">
        <v>0</v>
      </c>
      <c r="G17" s="277">
        <f t="shared" si="1"/>
        <v>0</v>
      </c>
      <c r="H17" s="278">
        <f t="shared" si="2"/>
        <v>0</v>
      </c>
      <c r="I17" s="279"/>
      <c r="J17" s="279"/>
      <c r="K17" s="279"/>
      <c r="L17" s="279"/>
      <c r="M17" s="279"/>
      <c r="N17" s="279"/>
    </row>
    <row r="18" spans="1:14" x14ac:dyDescent="0.25">
      <c r="A18" s="175">
        <v>2</v>
      </c>
      <c r="B18" s="176" t="s">
        <v>6</v>
      </c>
      <c r="C18" s="272"/>
      <c r="D18" s="177">
        <f>D19+D20+D21</f>
        <v>5200000</v>
      </c>
      <c r="E18" s="177">
        <f t="shared" ref="E18:N18" si="3">E19+E20+E21</f>
        <v>4080000</v>
      </c>
      <c r="F18" s="164">
        <f t="shared" si="3"/>
        <v>470080</v>
      </c>
      <c r="G18" s="165">
        <f t="shared" si="3"/>
        <v>3609920</v>
      </c>
      <c r="H18" s="246">
        <f t="shared" si="3"/>
        <v>621000</v>
      </c>
      <c r="I18" s="246">
        <f t="shared" si="3"/>
        <v>500000</v>
      </c>
      <c r="J18" s="242">
        <f t="shared" si="3"/>
        <v>0</v>
      </c>
      <c r="K18" s="242">
        <f t="shared" si="3"/>
        <v>121000</v>
      </c>
      <c r="L18" s="242">
        <f t="shared" si="3"/>
        <v>0</v>
      </c>
      <c r="M18" s="242">
        <f t="shared" si="3"/>
        <v>0</v>
      </c>
      <c r="N18" s="242">
        <f t="shared" si="3"/>
        <v>0</v>
      </c>
    </row>
    <row r="19" spans="1:14" x14ac:dyDescent="0.25">
      <c r="A19" s="178"/>
      <c r="B19" s="179" t="s">
        <v>21</v>
      </c>
      <c r="C19" s="273">
        <v>20</v>
      </c>
      <c r="D19" s="274">
        <v>5100000</v>
      </c>
      <c r="E19" s="275">
        <v>3980000</v>
      </c>
      <c r="F19" s="276">
        <v>470080</v>
      </c>
      <c r="G19" s="277">
        <f>E19-F19</f>
        <v>3509920</v>
      </c>
      <c r="H19" s="278">
        <f>SUM(I19:N19)</f>
        <v>621000</v>
      </c>
      <c r="I19" s="278">
        <v>500000</v>
      </c>
      <c r="J19" s="279"/>
      <c r="K19" s="279">
        <v>121000</v>
      </c>
      <c r="L19" s="279"/>
      <c r="M19" s="279"/>
      <c r="N19" s="279"/>
    </row>
    <row r="20" spans="1:14" x14ac:dyDescent="0.25">
      <c r="A20" s="178"/>
      <c r="B20" s="179"/>
      <c r="C20" s="280">
        <v>55</v>
      </c>
      <c r="D20" s="274">
        <v>100000</v>
      </c>
      <c r="E20" s="275">
        <v>100000</v>
      </c>
      <c r="F20" s="276"/>
      <c r="G20" s="277">
        <f t="shared" ref="G20:G21" si="4">E20-F20</f>
        <v>100000</v>
      </c>
      <c r="H20" s="278">
        <f t="shared" ref="H20:H21" si="5">SUM(I20:N20)</f>
        <v>0</v>
      </c>
      <c r="I20" s="279"/>
      <c r="J20" s="279"/>
      <c r="K20" s="279"/>
      <c r="L20" s="279"/>
      <c r="M20" s="279"/>
      <c r="N20" s="279"/>
    </row>
    <row r="21" spans="1:14" x14ac:dyDescent="0.25">
      <c r="A21" s="180"/>
      <c r="B21" s="181"/>
      <c r="C21" s="280">
        <v>85</v>
      </c>
      <c r="D21" s="274">
        <v>0</v>
      </c>
      <c r="E21" s="275">
        <v>0</v>
      </c>
      <c r="F21" s="276"/>
      <c r="G21" s="277">
        <f t="shared" si="4"/>
        <v>0</v>
      </c>
      <c r="H21" s="278">
        <f t="shared" si="5"/>
        <v>0</v>
      </c>
      <c r="I21" s="279"/>
      <c r="J21" s="279"/>
      <c r="K21" s="279"/>
      <c r="L21" s="279"/>
      <c r="M21" s="279"/>
      <c r="N21" s="279"/>
    </row>
    <row r="22" spans="1:14" x14ac:dyDescent="0.25">
      <c r="A22" s="179">
        <v>3</v>
      </c>
      <c r="B22" s="182" t="s">
        <v>7</v>
      </c>
      <c r="C22" s="281"/>
      <c r="D22" s="282">
        <f t="shared" ref="D22:N22" si="6">SUM(D23:D23)</f>
        <v>380000</v>
      </c>
      <c r="E22" s="282">
        <f t="shared" si="6"/>
        <v>297000</v>
      </c>
      <c r="F22" s="283">
        <f t="shared" si="6"/>
        <v>207500</v>
      </c>
      <c r="G22" s="284">
        <f t="shared" si="6"/>
        <v>89500</v>
      </c>
      <c r="H22" s="285">
        <f t="shared" si="6"/>
        <v>70000</v>
      </c>
      <c r="I22" s="285">
        <f t="shared" si="6"/>
        <v>70000</v>
      </c>
      <c r="J22" s="286">
        <f t="shared" si="6"/>
        <v>0</v>
      </c>
      <c r="K22" s="286">
        <f t="shared" si="6"/>
        <v>0</v>
      </c>
      <c r="L22" s="286">
        <f t="shared" si="6"/>
        <v>0</v>
      </c>
      <c r="M22" s="286">
        <f t="shared" si="6"/>
        <v>0</v>
      </c>
      <c r="N22" s="286">
        <f t="shared" si="6"/>
        <v>0</v>
      </c>
    </row>
    <row r="23" spans="1:14" x14ac:dyDescent="0.25">
      <c r="A23" s="187"/>
      <c r="B23" s="188" t="s">
        <v>14</v>
      </c>
      <c r="C23" s="287">
        <v>20</v>
      </c>
      <c r="D23" s="274">
        <v>380000</v>
      </c>
      <c r="E23" s="275">
        <v>297000</v>
      </c>
      <c r="F23" s="276">
        <v>207500</v>
      </c>
      <c r="G23" s="277">
        <f>E23-F23</f>
        <v>89500</v>
      </c>
      <c r="H23" s="278">
        <f>SUM(I23:N23)</f>
        <v>70000</v>
      </c>
      <c r="I23" s="278">
        <v>70000</v>
      </c>
      <c r="J23" s="279"/>
      <c r="K23" s="279"/>
      <c r="L23" s="279"/>
      <c r="M23" s="279"/>
      <c r="N23" s="279"/>
    </row>
    <row r="24" spans="1:14" x14ac:dyDescent="0.25">
      <c r="A24" s="190">
        <v>4</v>
      </c>
      <c r="B24" s="191" t="s">
        <v>8</v>
      </c>
      <c r="C24" s="288"/>
      <c r="D24" s="282">
        <f t="shared" ref="D24:N24" si="7">SUM(D25:D25)</f>
        <v>506000</v>
      </c>
      <c r="E24" s="282">
        <f t="shared" si="7"/>
        <v>396000</v>
      </c>
      <c r="F24" s="283">
        <f t="shared" si="7"/>
        <v>285000</v>
      </c>
      <c r="G24" s="284">
        <f t="shared" si="7"/>
        <v>111000</v>
      </c>
      <c r="H24" s="285">
        <f t="shared" si="7"/>
        <v>70000</v>
      </c>
      <c r="I24" s="285">
        <f t="shared" si="7"/>
        <v>70000</v>
      </c>
      <c r="J24" s="286">
        <f t="shared" si="7"/>
        <v>0</v>
      </c>
      <c r="K24" s="286">
        <f t="shared" si="7"/>
        <v>0</v>
      </c>
      <c r="L24" s="286">
        <f t="shared" si="7"/>
        <v>0</v>
      </c>
      <c r="M24" s="286">
        <f t="shared" si="7"/>
        <v>0</v>
      </c>
      <c r="N24" s="286">
        <f t="shared" si="7"/>
        <v>0</v>
      </c>
    </row>
    <row r="25" spans="1:14" x14ac:dyDescent="0.25">
      <c r="A25" s="179"/>
      <c r="B25" s="179" t="s">
        <v>15</v>
      </c>
      <c r="C25" s="289">
        <v>20</v>
      </c>
      <c r="D25" s="274">
        <v>506000</v>
      </c>
      <c r="E25" s="275">
        <v>396000</v>
      </c>
      <c r="F25" s="276">
        <v>285000</v>
      </c>
      <c r="G25" s="277">
        <f>E25-F25</f>
        <v>111000</v>
      </c>
      <c r="H25" s="278">
        <f>SUM(I25:N25)</f>
        <v>70000</v>
      </c>
      <c r="I25" s="278">
        <v>70000</v>
      </c>
      <c r="J25" s="279"/>
      <c r="K25" s="279"/>
      <c r="L25" s="279"/>
      <c r="M25" s="279"/>
      <c r="N25" s="279"/>
    </row>
    <row r="26" spans="1:14" x14ac:dyDescent="0.25">
      <c r="A26" s="194">
        <v>5</v>
      </c>
      <c r="B26" s="191" t="s">
        <v>27</v>
      </c>
      <c r="C26" s="290"/>
      <c r="D26" s="282">
        <f t="shared" ref="D26:N27" si="8">D27</f>
        <v>10610000</v>
      </c>
      <c r="E26" s="282">
        <f t="shared" si="8"/>
        <v>5997000</v>
      </c>
      <c r="F26" s="283">
        <f t="shared" si="8"/>
        <v>2500000</v>
      </c>
      <c r="G26" s="284">
        <f t="shared" si="8"/>
        <v>3497000</v>
      </c>
      <c r="H26" s="285">
        <f t="shared" si="8"/>
        <v>1500000</v>
      </c>
      <c r="I26" s="285">
        <f t="shared" si="8"/>
        <v>0</v>
      </c>
      <c r="J26" s="286">
        <f t="shared" si="8"/>
        <v>0</v>
      </c>
      <c r="K26" s="286">
        <f t="shared" si="8"/>
        <v>0</v>
      </c>
      <c r="L26" s="286">
        <f t="shared" si="8"/>
        <v>0</v>
      </c>
      <c r="M26" s="286">
        <f t="shared" si="8"/>
        <v>1500000</v>
      </c>
      <c r="N26" s="286">
        <f t="shared" si="8"/>
        <v>0</v>
      </c>
    </row>
    <row r="27" spans="1:14" x14ac:dyDescent="0.25">
      <c r="A27" s="196"/>
      <c r="B27" s="179" t="s">
        <v>28</v>
      </c>
      <c r="C27" s="291">
        <v>57</v>
      </c>
      <c r="D27" s="274">
        <f t="shared" si="8"/>
        <v>10610000</v>
      </c>
      <c r="E27" s="274">
        <f t="shared" si="8"/>
        <v>5997000</v>
      </c>
      <c r="F27" s="276">
        <f t="shared" si="8"/>
        <v>2500000</v>
      </c>
      <c r="G27" s="277">
        <f>G28</f>
        <v>3497000</v>
      </c>
      <c r="H27" s="278">
        <f t="shared" si="8"/>
        <v>1500000</v>
      </c>
      <c r="I27" s="278">
        <f t="shared" si="8"/>
        <v>0</v>
      </c>
      <c r="J27" s="279">
        <f t="shared" si="8"/>
        <v>0</v>
      </c>
      <c r="K27" s="279">
        <f t="shared" si="8"/>
        <v>0</v>
      </c>
      <c r="L27" s="279">
        <f t="shared" si="8"/>
        <v>0</v>
      </c>
      <c r="M27" s="279">
        <f t="shared" si="8"/>
        <v>1500000</v>
      </c>
      <c r="N27" s="279">
        <f t="shared" si="8"/>
        <v>0</v>
      </c>
    </row>
    <row r="28" spans="1:14" x14ac:dyDescent="0.25">
      <c r="A28" s="198"/>
      <c r="B28" s="199" t="s">
        <v>37</v>
      </c>
      <c r="C28" s="292" t="s">
        <v>30</v>
      </c>
      <c r="D28" s="293">
        <v>10610000</v>
      </c>
      <c r="E28" s="275">
        <v>5997000</v>
      </c>
      <c r="F28" s="276">
        <v>2500000</v>
      </c>
      <c r="G28" s="277">
        <f>E28-F28</f>
        <v>3497000</v>
      </c>
      <c r="H28" s="278">
        <f>SUM(I28:N28)</f>
        <v>1500000</v>
      </c>
      <c r="I28" s="279"/>
      <c r="J28" s="279"/>
      <c r="K28" s="279"/>
      <c r="L28" s="279"/>
      <c r="M28" s="279">
        <v>1500000</v>
      </c>
      <c r="N28" s="279"/>
    </row>
    <row r="29" spans="1:14" x14ac:dyDescent="0.25">
      <c r="A29" s="190">
        <v>6</v>
      </c>
      <c r="B29" s="191" t="s">
        <v>12</v>
      </c>
      <c r="C29" s="281"/>
      <c r="D29" s="282">
        <f t="shared" ref="D29:N29" si="9">SUM(D30:D30)</f>
        <v>0</v>
      </c>
      <c r="E29" s="282">
        <f t="shared" si="9"/>
        <v>0</v>
      </c>
      <c r="F29" s="283">
        <f t="shared" si="9"/>
        <v>0</v>
      </c>
      <c r="G29" s="284">
        <f t="shared" si="9"/>
        <v>0</v>
      </c>
      <c r="H29" s="285">
        <f t="shared" si="9"/>
        <v>0</v>
      </c>
      <c r="I29" s="285">
        <f t="shared" si="9"/>
        <v>0</v>
      </c>
      <c r="J29" s="286">
        <f t="shared" si="9"/>
        <v>0</v>
      </c>
      <c r="K29" s="286">
        <f t="shared" si="9"/>
        <v>0</v>
      </c>
      <c r="L29" s="286">
        <f t="shared" si="9"/>
        <v>0</v>
      </c>
      <c r="M29" s="286">
        <f t="shared" si="9"/>
        <v>0</v>
      </c>
      <c r="N29" s="286">
        <f t="shared" si="9"/>
        <v>0</v>
      </c>
    </row>
    <row r="30" spans="1:14" x14ac:dyDescent="0.25">
      <c r="A30" s="202"/>
      <c r="B30" s="203" t="s">
        <v>40</v>
      </c>
      <c r="C30" s="287">
        <v>20</v>
      </c>
      <c r="D30" s="274">
        <v>0</v>
      </c>
      <c r="E30" s="275">
        <v>0</v>
      </c>
      <c r="F30" s="276"/>
      <c r="G30" s="277">
        <f>E30-F30</f>
        <v>0</v>
      </c>
      <c r="H30" s="278">
        <f>SUM(I30:N30)</f>
        <v>0</v>
      </c>
      <c r="I30" s="279"/>
      <c r="J30" s="279"/>
      <c r="K30" s="279"/>
      <c r="L30" s="279"/>
      <c r="M30" s="279"/>
      <c r="N30" s="279"/>
    </row>
    <row r="31" spans="1:14" x14ac:dyDescent="0.25">
      <c r="A31" s="196">
        <v>7</v>
      </c>
      <c r="B31" s="182" t="s">
        <v>10</v>
      </c>
      <c r="C31" s="294"/>
      <c r="D31" s="268">
        <f t="shared" ref="D31:N31" si="10">SUM(D32:D33)</f>
        <v>4760000</v>
      </c>
      <c r="E31" s="268">
        <f t="shared" si="10"/>
        <v>3754000</v>
      </c>
      <c r="F31" s="267">
        <f t="shared" si="10"/>
        <v>710000</v>
      </c>
      <c r="G31" s="295">
        <f t="shared" si="10"/>
        <v>3044000</v>
      </c>
      <c r="H31" s="285">
        <f t="shared" si="10"/>
        <v>1863000</v>
      </c>
      <c r="I31" s="285">
        <f t="shared" si="10"/>
        <v>0</v>
      </c>
      <c r="J31" s="286">
        <f t="shared" si="10"/>
        <v>0</v>
      </c>
      <c r="K31" s="286">
        <f t="shared" si="10"/>
        <v>0</v>
      </c>
      <c r="L31" s="286">
        <f t="shared" si="10"/>
        <v>0</v>
      </c>
      <c r="M31" s="286">
        <f t="shared" si="10"/>
        <v>1863000</v>
      </c>
      <c r="N31" s="286">
        <f t="shared" si="10"/>
        <v>0</v>
      </c>
    </row>
    <row r="32" spans="1:14" x14ac:dyDescent="0.25">
      <c r="A32" s="196"/>
      <c r="B32" s="188" t="s">
        <v>19</v>
      </c>
      <c r="C32" s="296">
        <v>20</v>
      </c>
      <c r="D32" s="274">
        <v>10000</v>
      </c>
      <c r="E32" s="275">
        <v>10000</v>
      </c>
      <c r="F32" s="276">
        <v>10000</v>
      </c>
      <c r="G32" s="277">
        <f>E32-F32</f>
        <v>0</v>
      </c>
      <c r="H32" s="278">
        <f>SUM(I32:N32)</f>
        <v>0</v>
      </c>
      <c r="I32" s="279"/>
      <c r="J32" s="279"/>
      <c r="K32" s="279"/>
      <c r="L32" s="279"/>
      <c r="M32" s="279"/>
      <c r="N32" s="279"/>
    </row>
    <row r="33" spans="1:14" x14ac:dyDescent="0.25">
      <c r="A33" s="196"/>
      <c r="B33" s="179" t="s">
        <v>17</v>
      </c>
      <c r="C33" s="296">
        <v>59</v>
      </c>
      <c r="D33" s="274">
        <v>4750000</v>
      </c>
      <c r="E33" s="275">
        <v>3744000</v>
      </c>
      <c r="F33" s="276">
        <v>700000</v>
      </c>
      <c r="G33" s="277">
        <f>E33-F33</f>
        <v>3044000</v>
      </c>
      <c r="H33" s="278">
        <f>SUM(I33:N33)</f>
        <v>1863000</v>
      </c>
      <c r="I33" s="279"/>
      <c r="J33" s="279"/>
      <c r="K33" s="279"/>
      <c r="L33" s="279"/>
      <c r="M33" s="279">
        <v>1863000</v>
      </c>
      <c r="N33" s="279"/>
    </row>
    <row r="34" spans="1:14" x14ac:dyDescent="0.25">
      <c r="A34" s="194"/>
      <c r="B34" s="209"/>
      <c r="C34" s="296"/>
      <c r="D34" s="297">
        <f t="shared" ref="D34:N34" si="11">SUM(D35:D39)</f>
        <v>52186000</v>
      </c>
      <c r="E34" s="297">
        <f t="shared" si="11"/>
        <v>38521000</v>
      </c>
      <c r="F34" s="297">
        <f t="shared" si="11"/>
        <v>18717460</v>
      </c>
      <c r="G34" s="297">
        <f t="shared" si="11"/>
        <v>19803540</v>
      </c>
      <c r="H34" s="338">
        <f t="shared" si="11"/>
        <v>6638600</v>
      </c>
      <c r="I34" s="338">
        <f t="shared" si="11"/>
        <v>3154600</v>
      </c>
      <c r="J34" s="338">
        <f t="shared" si="11"/>
        <v>0</v>
      </c>
      <c r="K34" s="338">
        <f t="shared" si="11"/>
        <v>121000</v>
      </c>
      <c r="L34" s="338">
        <f t="shared" si="11"/>
        <v>0</v>
      </c>
      <c r="M34" s="338">
        <f t="shared" si="11"/>
        <v>3363000</v>
      </c>
      <c r="N34" s="342">
        <f t="shared" si="11"/>
        <v>0</v>
      </c>
    </row>
    <row r="35" spans="1:14" x14ac:dyDescent="0.25">
      <c r="A35" s="196"/>
      <c r="B35" s="214"/>
      <c r="C35" s="298">
        <v>10</v>
      </c>
      <c r="D35" s="297">
        <f t="shared" ref="D35:N35" si="12">D14</f>
        <v>25130000</v>
      </c>
      <c r="E35" s="297">
        <f t="shared" si="12"/>
        <v>19408000</v>
      </c>
      <c r="F35" s="297">
        <f t="shared" si="12"/>
        <v>12005000</v>
      </c>
      <c r="G35" s="297">
        <f t="shared" si="12"/>
        <v>7403000</v>
      </c>
      <c r="H35" s="338">
        <f t="shared" si="12"/>
        <v>2000000</v>
      </c>
      <c r="I35" s="338">
        <f t="shared" si="12"/>
        <v>2000000</v>
      </c>
      <c r="J35" s="338">
        <f t="shared" si="12"/>
        <v>0</v>
      </c>
      <c r="K35" s="338">
        <f t="shared" si="12"/>
        <v>0</v>
      </c>
      <c r="L35" s="338">
        <f t="shared" si="12"/>
        <v>0</v>
      </c>
      <c r="M35" s="338">
        <f t="shared" si="12"/>
        <v>0</v>
      </c>
      <c r="N35" s="342">
        <f t="shared" si="12"/>
        <v>0</v>
      </c>
    </row>
    <row r="36" spans="1:14" x14ac:dyDescent="0.25">
      <c r="A36" s="196"/>
      <c r="B36" s="214" t="s">
        <v>24</v>
      </c>
      <c r="C36" s="298">
        <v>20</v>
      </c>
      <c r="D36" s="297">
        <f t="shared" ref="D36:N36" si="13">D15+D19+D23+D25+D30+D32</f>
        <v>11246000</v>
      </c>
      <c r="E36" s="297">
        <f t="shared" si="13"/>
        <v>9034000</v>
      </c>
      <c r="F36" s="297">
        <f t="shared" si="13"/>
        <v>3415960</v>
      </c>
      <c r="G36" s="297">
        <f t="shared" si="13"/>
        <v>5618040</v>
      </c>
      <c r="H36" s="338">
        <f t="shared" si="13"/>
        <v>1261000</v>
      </c>
      <c r="I36" s="338">
        <f t="shared" si="13"/>
        <v>1140000</v>
      </c>
      <c r="J36" s="338">
        <f t="shared" si="13"/>
        <v>0</v>
      </c>
      <c r="K36" s="338">
        <f t="shared" si="13"/>
        <v>121000</v>
      </c>
      <c r="L36" s="338">
        <f t="shared" si="13"/>
        <v>0</v>
      </c>
      <c r="M36" s="338">
        <f t="shared" si="13"/>
        <v>0</v>
      </c>
      <c r="N36" s="342">
        <f t="shared" si="13"/>
        <v>0</v>
      </c>
    </row>
    <row r="37" spans="1:14" x14ac:dyDescent="0.25">
      <c r="A37" s="196"/>
      <c r="B37" s="214" t="s">
        <v>39</v>
      </c>
      <c r="C37" s="298">
        <v>55</v>
      </c>
      <c r="D37" s="297">
        <f t="shared" ref="D37:N37" si="14">D20</f>
        <v>100000</v>
      </c>
      <c r="E37" s="297">
        <f t="shared" si="14"/>
        <v>100000</v>
      </c>
      <c r="F37" s="297">
        <f t="shared" si="14"/>
        <v>0</v>
      </c>
      <c r="G37" s="297">
        <f t="shared" si="14"/>
        <v>100000</v>
      </c>
      <c r="H37" s="338">
        <f t="shared" si="14"/>
        <v>0</v>
      </c>
      <c r="I37" s="338">
        <f t="shared" si="14"/>
        <v>0</v>
      </c>
      <c r="J37" s="338">
        <f t="shared" si="14"/>
        <v>0</v>
      </c>
      <c r="K37" s="338">
        <f t="shared" si="14"/>
        <v>0</v>
      </c>
      <c r="L37" s="338">
        <f t="shared" si="14"/>
        <v>0</v>
      </c>
      <c r="M37" s="338">
        <f t="shared" si="14"/>
        <v>0</v>
      </c>
      <c r="N37" s="342">
        <f t="shared" si="14"/>
        <v>0</v>
      </c>
    </row>
    <row r="38" spans="1:14" x14ac:dyDescent="0.25">
      <c r="A38" s="196"/>
      <c r="B38" s="214" t="s">
        <v>38</v>
      </c>
      <c r="C38" s="298">
        <v>57</v>
      </c>
      <c r="D38" s="297">
        <f t="shared" ref="D38:N38" si="15">D27</f>
        <v>10610000</v>
      </c>
      <c r="E38" s="297">
        <f t="shared" si="15"/>
        <v>5997000</v>
      </c>
      <c r="F38" s="297">
        <f t="shared" si="15"/>
        <v>2500000</v>
      </c>
      <c r="G38" s="297">
        <f t="shared" si="15"/>
        <v>3497000</v>
      </c>
      <c r="H38" s="338">
        <f t="shared" si="15"/>
        <v>1500000</v>
      </c>
      <c r="I38" s="338">
        <f t="shared" si="15"/>
        <v>0</v>
      </c>
      <c r="J38" s="338">
        <f t="shared" si="15"/>
        <v>0</v>
      </c>
      <c r="K38" s="338">
        <f t="shared" si="15"/>
        <v>0</v>
      </c>
      <c r="L38" s="338">
        <f t="shared" si="15"/>
        <v>0</v>
      </c>
      <c r="M38" s="338">
        <f t="shared" si="15"/>
        <v>1500000</v>
      </c>
      <c r="N38" s="342">
        <f t="shared" si="15"/>
        <v>0</v>
      </c>
    </row>
    <row r="39" spans="1:14" x14ac:dyDescent="0.25">
      <c r="A39" s="196"/>
      <c r="B39" s="214"/>
      <c r="C39" s="298">
        <v>59</v>
      </c>
      <c r="D39" s="297">
        <f t="shared" ref="D39:N39" si="16">D16+D33</f>
        <v>5100000</v>
      </c>
      <c r="E39" s="297">
        <f t="shared" si="16"/>
        <v>3982000</v>
      </c>
      <c r="F39" s="297">
        <f t="shared" si="16"/>
        <v>796500</v>
      </c>
      <c r="G39" s="297">
        <f t="shared" si="16"/>
        <v>3185500</v>
      </c>
      <c r="H39" s="338">
        <f t="shared" si="16"/>
        <v>1877600</v>
      </c>
      <c r="I39" s="338">
        <f t="shared" si="16"/>
        <v>14600</v>
      </c>
      <c r="J39" s="338">
        <f t="shared" si="16"/>
        <v>0</v>
      </c>
      <c r="K39" s="338">
        <f t="shared" si="16"/>
        <v>0</v>
      </c>
      <c r="L39" s="338">
        <f t="shared" si="16"/>
        <v>0</v>
      </c>
      <c r="M39" s="338">
        <f t="shared" si="16"/>
        <v>1863000</v>
      </c>
      <c r="N39" s="342">
        <f t="shared" si="16"/>
        <v>0</v>
      </c>
    </row>
    <row r="40" spans="1:14" x14ac:dyDescent="0.25">
      <c r="A40" s="198"/>
      <c r="B40" s="216"/>
      <c r="C40" s="298">
        <v>85</v>
      </c>
      <c r="D40" s="297">
        <f>D17+D21</f>
        <v>0</v>
      </c>
      <c r="E40" s="297">
        <f t="shared" ref="E40:N40" si="17">E17+E21</f>
        <v>0</v>
      </c>
      <c r="F40" s="297">
        <f t="shared" si="17"/>
        <v>0</v>
      </c>
      <c r="G40" s="297">
        <f t="shared" si="17"/>
        <v>0</v>
      </c>
      <c r="H40" s="338">
        <f t="shared" si="17"/>
        <v>0</v>
      </c>
      <c r="I40" s="338">
        <f t="shared" si="17"/>
        <v>0</v>
      </c>
      <c r="J40" s="338">
        <f t="shared" si="17"/>
        <v>0</v>
      </c>
      <c r="K40" s="338">
        <f t="shared" si="17"/>
        <v>0</v>
      </c>
      <c r="L40" s="338">
        <f t="shared" si="17"/>
        <v>0</v>
      </c>
      <c r="M40" s="338">
        <f t="shared" si="17"/>
        <v>0</v>
      </c>
      <c r="N40" s="342">
        <f t="shared" si="17"/>
        <v>0</v>
      </c>
    </row>
    <row r="41" spans="1:14" x14ac:dyDescent="0.25">
      <c r="A41" s="376" t="s">
        <v>22</v>
      </c>
      <c r="B41" s="376"/>
      <c r="C41" s="299"/>
      <c r="D41" s="299"/>
      <c r="E41" s="299"/>
      <c r="F41" s="299"/>
      <c r="G41" s="299"/>
      <c r="H41" s="300"/>
      <c r="I41" s="279"/>
      <c r="J41" s="279"/>
      <c r="K41" s="279"/>
      <c r="L41" s="279"/>
      <c r="M41" s="279"/>
      <c r="N41" s="279"/>
    </row>
    <row r="42" spans="1:14" x14ac:dyDescent="0.25">
      <c r="A42" s="194">
        <v>1</v>
      </c>
      <c r="B42" s="218" t="s">
        <v>5</v>
      </c>
      <c r="C42" s="301"/>
      <c r="D42" s="177">
        <f t="shared" ref="D42:N42" si="18">D43</f>
        <v>11132000</v>
      </c>
      <c r="E42" s="177">
        <f t="shared" si="18"/>
        <v>7584000</v>
      </c>
      <c r="F42" s="164">
        <f t="shared" si="18"/>
        <v>1491100</v>
      </c>
      <c r="G42" s="165">
        <f t="shared" si="18"/>
        <v>6092900</v>
      </c>
      <c r="H42" s="246">
        <f t="shared" si="18"/>
        <v>0</v>
      </c>
      <c r="I42" s="246">
        <f t="shared" si="18"/>
        <v>0</v>
      </c>
      <c r="J42" s="242">
        <f t="shared" si="18"/>
        <v>0</v>
      </c>
      <c r="K42" s="242">
        <f t="shared" si="18"/>
        <v>0</v>
      </c>
      <c r="L42" s="242">
        <f t="shared" si="18"/>
        <v>0</v>
      </c>
      <c r="M42" s="242">
        <f t="shared" si="18"/>
        <v>0</v>
      </c>
      <c r="N42" s="242">
        <f t="shared" si="18"/>
        <v>0</v>
      </c>
    </row>
    <row r="43" spans="1:14" x14ac:dyDescent="0.25">
      <c r="A43" s="224"/>
      <c r="B43" s="266" t="s">
        <v>1</v>
      </c>
      <c r="C43" s="302">
        <v>71</v>
      </c>
      <c r="D43" s="274">
        <v>11132000</v>
      </c>
      <c r="E43" s="275">
        <v>7584000</v>
      </c>
      <c r="F43" s="276">
        <v>1491100</v>
      </c>
      <c r="G43" s="277">
        <f>E43-F43</f>
        <v>6092900</v>
      </c>
      <c r="H43" s="278">
        <f>SUM(I43:N43)</f>
        <v>0</v>
      </c>
      <c r="I43" s="278"/>
      <c r="J43" s="279"/>
      <c r="K43" s="279"/>
      <c r="L43" s="279"/>
      <c r="M43" s="279"/>
      <c r="N43" s="279"/>
    </row>
    <row r="44" spans="1:14" x14ac:dyDescent="0.25">
      <c r="A44" s="223">
        <v>2</v>
      </c>
      <c r="B44" s="218" t="s">
        <v>6</v>
      </c>
      <c r="C44" s="301"/>
      <c r="D44" s="177">
        <f>D45+D46+D47</f>
        <v>20075000</v>
      </c>
      <c r="E44" s="177">
        <f>E45+E46+E47</f>
        <v>17033000</v>
      </c>
      <c r="F44" s="164">
        <f>F45+F46+F47</f>
        <v>9671182</v>
      </c>
      <c r="G44" s="165">
        <f>G45+G46+G47</f>
        <v>9753818</v>
      </c>
      <c r="H44" s="246">
        <f>H45+H46+H47</f>
        <v>275541</v>
      </c>
      <c r="I44" s="246">
        <f t="shared" ref="I44:N44" si="19">I45+I46+I47</f>
        <v>0</v>
      </c>
      <c r="J44" s="246">
        <f t="shared" si="19"/>
        <v>0</v>
      </c>
      <c r="K44" s="246">
        <f t="shared" si="19"/>
        <v>0</v>
      </c>
      <c r="L44" s="242">
        <f t="shared" si="19"/>
        <v>0</v>
      </c>
      <c r="M44" s="242">
        <f t="shared" si="19"/>
        <v>275541</v>
      </c>
      <c r="N44" s="242">
        <f t="shared" si="19"/>
        <v>0</v>
      </c>
    </row>
    <row r="45" spans="1:14" x14ac:dyDescent="0.25">
      <c r="A45" s="224"/>
      <c r="B45" s="179" t="s">
        <v>20</v>
      </c>
      <c r="C45" s="303">
        <v>55</v>
      </c>
      <c r="D45" s="274">
        <v>2500000</v>
      </c>
      <c r="E45" s="275">
        <v>1445000</v>
      </c>
      <c r="F45" s="276">
        <v>285000</v>
      </c>
      <c r="G45" s="277">
        <f>E45-F45</f>
        <v>1160000</v>
      </c>
      <c r="H45" s="278">
        <f>SUM(I45:N45)</f>
        <v>0</v>
      </c>
      <c r="I45" s="304"/>
      <c r="J45" s="304"/>
      <c r="K45" s="279"/>
      <c r="L45" s="279"/>
      <c r="M45" s="279"/>
      <c r="N45" s="279"/>
    </row>
    <row r="46" spans="1:14" x14ac:dyDescent="0.25">
      <c r="A46" s="224"/>
      <c r="B46" s="188" t="s">
        <v>13</v>
      </c>
      <c r="C46" s="303">
        <v>58</v>
      </c>
      <c r="D46" s="274">
        <v>22157000</v>
      </c>
      <c r="E46" s="275">
        <v>17980000</v>
      </c>
      <c r="F46" s="276">
        <v>9386182</v>
      </c>
      <c r="G46" s="277">
        <f>E46-F46</f>
        <v>8593818</v>
      </c>
      <c r="H46" s="278">
        <f t="shared" ref="H46:H47" si="20">SUM(I46:N46)</f>
        <v>275541</v>
      </c>
      <c r="I46" s="278"/>
      <c r="J46" s="279"/>
      <c r="K46" s="279"/>
      <c r="L46" s="279"/>
      <c r="M46" s="279">
        <v>275541</v>
      </c>
      <c r="N46" s="279"/>
    </row>
    <row r="47" spans="1:14" x14ac:dyDescent="0.25">
      <c r="A47" s="220"/>
      <c r="B47" s="203"/>
      <c r="C47" s="302">
        <v>85</v>
      </c>
      <c r="D47" s="305">
        <v>-4582000</v>
      </c>
      <c r="E47" s="305">
        <v>-2392000</v>
      </c>
      <c r="F47" s="306"/>
      <c r="G47" s="277"/>
      <c r="H47" s="278">
        <f t="shared" si="20"/>
        <v>0</v>
      </c>
      <c r="I47" s="278"/>
      <c r="J47" s="279"/>
      <c r="K47" s="279"/>
      <c r="L47" s="279"/>
      <c r="M47" s="279"/>
      <c r="N47" s="279"/>
    </row>
    <row r="48" spans="1:14" x14ac:dyDescent="0.25">
      <c r="A48" s="179">
        <v>3</v>
      </c>
      <c r="B48" s="182" t="s">
        <v>7</v>
      </c>
      <c r="C48" s="281"/>
      <c r="D48" s="268">
        <f t="shared" ref="D48:N50" si="21">D49</f>
        <v>26000</v>
      </c>
      <c r="E48" s="268">
        <f t="shared" si="21"/>
        <v>13000</v>
      </c>
      <c r="F48" s="267">
        <f t="shared" si="21"/>
        <v>0</v>
      </c>
      <c r="G48" s="284">
        <f t="shared" si="21"/>
        <v>13000</v>
      </c>
      <c r="H48" s="285">
        <f t="shared" si="21"/>
        <v>0</v>
      </c>
      <c r="I48" s="285">
        <f t="shared" si="21"/>
        <v>0</v>
      </c>
      <c r="J48" s="286">
        <f t="shared" si="21"/>
        <v>0</v>
      </c>
      <c r="K48" s="286">
        <f t="shared" si="21"/>
        <v>0</v>
      </c>
      <c r="L48" s="286">
        <f t="shared" si="21"/>
        <v>0</v>
      </c>
      <c r="M48" s="286">
        <f t="shared" si="21"/>
        <v>0</v>
      </c>
      <c r="N48" s="286">
        <f t="shared" si="21"/>
        <v>0</v>
      </c>
    </row>
    <row r="49" spans="1:14" x14ac:dyDescent="0.25">
      <c r="A49" s="226"/>
      <c r="B49" s="203" t="s">
        <v>14</v>
      </c>
      <c r="C49" s="287">
        <v>71</v>
      </c>
      <c r="D49" s="274">
        <v>26000</v>
      </c>
      <c r="E49" s="275">
        <v>13000</v>
      </c>
      <c r="F49" s="276"/>
      <c r="G49" s="277">
        <f>E49-F49</f>
        <v>13000</v>
      </c>
      <c r="H49" s="278">
        <f>SUM(I49:N49)</f>
        <v>0</v>
      </c>
      <c r="I49" s="279"/>
      <c r="J49" s="279"/>
      <c r="K49" s="279"/>
      <c r="L49" s="279"/>
      <c r="M49" s="279"/>
      <c r="N49" s="279"/>
    </row>
    <row r="50" spans="1:14" x14ac:dyDescent="0.25">
      <c r="A50" s="190">
        <v>4</v>
      </c>
      <c r="B50" s="191" t="s">
        <v>8</v>
      </c>
      <c r="C50" s="307"/>
      <c r="D50" s="282">
        <f t="shared" si="21"/>
        <v>309000</v>
      </c>
      <c r="E50" s="282">
        <f t="shared" si="21"/>
        <v>162000</v>
      </c>
      <c r="F50" s="283">
        <f t="shared" si="21"/>
        <v>45750</v>
      </c>
      <c r="G50" s="284">
        <f t="shared" si="21"/>
        <v>116250</v>
      </c>
      <c r="H50" s="285">
        <f t="shared" si="21"/>
        <v>0</v>
      </c>
      <c r="I50" s="285">
        <f t="shared" si="21"/>
        <v>0</v>
      </c>
      <c r="J50" s="286">
        <f t="shared" si="21"/>
        <v>0</v>
      </c>
      <c r="K50" s="286">
        <f t="shared" si="21"/>
        <v>0</v>
      </c>
      <c r="L50" s="286">
        <f t="shared" si="21"/>
        <v>0</v>
      </c>
      <c r="M50" s="286">
        <f t="shared" si="21"/>
        <v>0</v>
      </c>
      <c r="N50" s="286">
        <f t="shared" si="21"/>
        <v>0</v>
      </c>
    </row>
    <row r="51" spans="1:14" x14ac:dyDescent="0.25">
      <c r="A51" s="226"/>
      <c r="B51" s="181" t="s">
        <v>15</v>
      </c>
      <c r="C51" s="287">
        <v>71</v>
      </c>
      <c r="D51" s="274">
        <v>309000</v>
      </c>
      <c r="E51" s="275">
        <v>162000</v>
      </c>
      <c r="F51" s="276">
        <v>45750</v>
      </c>
      <c r="G51" s="277">
        <f>E51-F51</f>
        <v>116250</v>
      </c>
      <c r="H51" s="278">
        <f>SUM(I51:N51)</f>
        <v>0</v>
      </c>
      <c r="I51" s="279"/>
      <c r="J51" s="279"/>
      <c r="K51" s="279"/>
      <c r="L51" s="279"/>
      <c r="M51" s="279"/>
      <c r="N51" s="279"/>
    </row>
    <row r="52" spans="1:14" x14ac:dyDescent="0.25">
      <c r="A52" s="194">
        <v>5</v>
      </c>
      <c r="B52" s="191" t="s">
        <v>11</v>
      </c>
      <c r="C52" s="290"/>
      <c r="D52" s="282">
        <f t="shared" ref="D52:N52" si="22">D53</f>
        <v>500000</v>
      </c>
      <c r="E52" s="282">
        <f t="shared" si="22"/>
        <v>260000</v>
      </c>
      <c r="F52" s="283">
        <f t="shared" si="22"/>
        <v>22000</v>
      </c>
      <c r="G52" s="284">
        <f t="shared" si="22"/>
        <v>238000</v>
      </c>
      <c r="H52" s="285">
        <f t="shared" si="22"/>
        <v>0</v>
      </c>
      <c r="I52" s="285">
        <f t="shared" si="22"/>
        <v>0</v>
      </c>
      <c r="J52" s="286">
        <f t="shared" si="22"/>
        <v>0</v>
      </c>
      <c r="K52" s="286">
        <f t="shared" si="22"/>
        <v>0</v>
      </c>
      <c r="L52" s="286">
        <f t="shared" si="22"/>
        <v>0</v>
      </c>
      <c r="M52" s="286">
        <f t="shared" si="22"/>
        <v>0</v>
      </c>
      <c r="N52" s="286">
        <f t="shared" si="22"/>
        <v>0</v>
      </c>
    </row>
    <row r="53" spans="1:14" x14ac:dyDescent="0.25">
      <c r="A53" s="220"/>
      <c r="B53" s="181" t="s">
        <v>29</v>
      </c>
      <c r="C53" s="287">
        <v>71</v>
      </c>
      <c r="D53" s="274">
        <v>500000</v>
      </c>
      <c r="E53" s="275">
        <v>260000</v>
      </c>
      <c r="F53" s="276">
        <v>22000</v>
      </c>
      <c r="G53" s="277">
        <f>E53-F53</f>
        <v>238000</v>
      </c>
      <c r="H53" s="278">
        <f>SUM(I53:N53)</f>
        <v>0</v>
      </c>
      <c r="I53" s="279"/>
      <c r="J53" s="279"/>
      <c r="K53" s="279"/>
      <c r="L53" s="279"/>
      <c r="M53" s="279"/>
      <c r="N53" s="279"/>
    </row>
    <row r="54" spans="1:14" x14ac:dyDescent="0.25">
      <c r="A54" s="179">
        <v>6</v>
      </c>
      <c r="B54" s="182" t="s">
        <v>9</v>
      </c>
      <c r="C54" s="308"/>
      <c r="D54" s="282">
        <f t="shared" ref="D54:N54" si="23">D55</f>
        <v>250000</v>
      </c>
      <c r="E54" s="282">
        <f t="shared" si="23"/>
        <v>250000</v>
      </c>
      <c r="F54" s="283">
        <f t="shared" si="23"/>
        <v>250000</v>
      </c>
      <c r="G54" s="284">
        <f t="shared" si="23"/>
        <v>0</v>
      </c>
      <c r="H54" s="285">
        <f t="shared" si="23"/>
        <v>0</v>
      </c>
      <c r="I54" s="285">
        <f t="shared" si="23"/>
        <v>0</v>
      </c>
      <c r="J54" s="286">
        <f t="shared" si="23"/>
        <v>0</v>
      </c>
      <c r="K54" s="286">
        <f t="shared" si="23"/>
        <v>0</v>
      </c>
      <c r="L54" s="286">
        <f t="shared" si="23"/>
        <v>0</v>
      </c>
      <c r="M54" s="286">
        <f t="shared" si="23"/>
        <v>0</v>
      </c>
      <c r="N54" s="286">
        <f t="shared" si="23"/>
        <v>0</v>
      </c>
    </row>
    <row r="55" spans="1:14" x14ac:dyDescent="0.25">
      <c r="A55" s="181"/>
      <c r="B55" s="181" t="s">
        <v>18</v>
      </c>
      <c r="C55" s="296">
        <v>71</v>
      </c>
      <c r="D55" s="274">
        <v>250000</v>
      </c>
      <c r="E55" s="275">
        <v>250000</v>
      </c>
      <c r="F55" s="276">
        <v>250000</v>
      </c>
      <c r="G55" s="277">
        <f>E55-F55</f>
        <v>0</v>
      </c>
      <c r="H55" s="278">
        <f>SUM(I55:N55)</f>
        <v>0</v>
      </c>
      <c r="I55" s="279"/>
      <c r="J55" s="279"/>
      <c r="K55" s="279"/>
      <c r="L55" s="279"/>
      <c r="M55" s="279"/>
      <c r="N55" s="279"/>
    </row>
    <row r="56" spans="1:14" x14ac:dyDescent="0.25">
      <c r="A56" s="194">
        <v>7</v>
      </c>
      <c r="B56" s="191" t="s">
        <v>12</v>
      </c>
      <c r="C56" s="308"/>
      <c r="D56" s="282">
        <f>D57+D58</f>
        <v>3832500</v>
      </c>
      <c r="E56" s="282">
        <f t="shared" ref="E56:N56" si="24">E57+E58</f>
        <v>3124500</v>
      </c>
      <c r="F56" s="283">
        <f t="shared" si="24"/>
        <v>59500</v>
      </c>
      <c r="G56" s="284">
        <f t="shared" si="24"/>
        <v>3065000</v>
      </c>
      <c r="H56" s="285">
        <f t="shared" si="24"/>
        <v>160868</v>
      </c>
      <c r="I56" s="285">
        <f t="shared" si="24"/>
        <v>0</v>
      </c>
      <c r="J56" s="286">
        <f t="shared" si="24"/>
        <v>160868</v>
      </c>
      <c r="K56" s="286">
        <f t="shared" si="24"/>
        <v>0</v>
      </c>
      <c r="L56" s="286">
        <f t="shared" si="24"/>
        <v>0</v>
      </c>
      <c r="M56" s="286">
        <f t="shared" si="24"/>
        <v>0</v>
      </c>
      <c r="N56" s="286">
        <f t="shared" si="24"/>
        <v>0</v>
      </c>
    </row>
    <row r="57" spans="1:14" x14ac:dyDescent="0.25">
      <c r="A57" s="196"/>
      <c r="B57" s="188"/>
      <c r="C57" s="309">
        <v>58</v>
      </c>
      <c r="D57" s="310">
        <v>3817500</v>
      </c>
      <c r="E57" s="275">
        <v>3114500</v>
      </c>
      <c r="F57" s="276">
        <v>59500</v>
      </c>
      <c r="G57" s="277">
        <f>E57-F57</f>
        <v>3055000</v>
      </c>
      <c r="H57" s="278">
        <f>SUM(I57:N57)</f>
        <v>160868</v>
      </c>
      <c r="I57" s="279"/>
      <c r="J57" s="304">
        <v>160868</v>
      </c>
      <c r="K57" s="279"/>
      <c r="L57" s="279"/>
      <c r="M57" s="279"/>
      <c r="N57" s="279"/>
    </row>
    <row r="58" spans="1:14" x14ac:dyDescent="0.25">
      <c r="A58" s="196"/>
      <c r="B58" s="203" t="s">
        <v>16</v>
      </c>
      <c r="C58" s="309">
        <v>71</v>
      </c>
      <c r="D58" s="310">
        <v>15000</v>
      </c>
      <c r="E58" s="275">
        <v>10000</v>
      </c>
      <c r="F58" s="276"/>
      <c r="G58" s="277">
        <f>E58-F58</f>
        <v>10000</v>
      </c>
      <c r="H58" s="278">
        <f>SUM(I58:N58)</f>
        <v>0</v>
      </c>
      <c r="I58" s="279"/>
      <c r="J58" s="279"/>
      <c r="K58" s="279"/>
      <c r="L58" s="279"/>
      <c r="M58" s="279"/>
      <c r="N58" s="279"/>
    </row>
    <row r="59" spans="1:14" x14ac:dyDescent="0.25">
      <c r="A59" s="190">
        <v>8</v>
      </c>
      <c r="B59" s="271" t="s">
        <v>35</v>
      </c>
      <c r="C59" s="308"/>
      <c r="D59" s="282">
        <f>D60+D61+D62</f>
        <v>195071000</v>
      </c>
      <c r="E59" s="282">
        <f>E60+E61+E62</f>
        <v>159667500</v>
      </c>
      <c r="F59" s="283">
        <f>F60+F61+F62</f>
        <v>49466729</v>
      </c>
      <c r="G59" s="284">
        <f>G60+G61+G62</f>
        <v>110200771</v>
      </c>
      <c r="H59" s="285">
        <f>H60+H61+H62</f>
        <v>20385661</v>
      </c>
      <c r="I59" s="285">
        <f t="shared" ref="I59:N59" si="25">I60+I61+I62</f>
        <v>0</v>
      </c>
      <c r="J59" s="285">
        <f t="shared" si="25"/>
        <v>2682351</v>
      </c>
      <c r="K59" s="285">
        <f t="shared" si="25"/>
        <v>0</v>
      </c>
      <c r="L59" s="286">
        <f t="shared" si="25"/>
        <v>0</v>
      </c>
      <c r="M59" s="286">
        <f t="shared" si="25"/>
        <v>7148621</v>
      </c>
      <c r="N59" s="286">
        <f t="shared" si="25"/>
        <v>10554689</v>
      </c>
    </row>
    <row r="60" spans="1:14" x14ac:dyDescent="0.25">
      <c r="A60" s="179"/>
      <c r="B60" s="214" t="s">
        <v>36</v>
      </c>
      <c r="C60" s="296">
        <v>58</v>
      </c>
      <c r="D60" s="274">
        <v>144052000</v>
      </c>
      <c r="E60" s="275">
        <v>109975000</v>
      </c>
      <c r="F60" s="276">
        <v>33589947</v>
      </c>
      <c r="G60" s="277">
        <f>E60-F60</f>
        <v>76385053</v>
      </c>
      <c r="H60" s="278">
        <f>SUM(I60:N60)</f>
        <v>10554689</v>
      </c>
      <c r="I60" s="279"/>
      <c r="J60" s="279"/>
      <c r="K60" s="279"/>
      <c r="L60" s="279"/>
      <c r="M60" s="279">
        <v>0</v>
      </c>
      <c r="N60" s="279">
        <v>10554689</v>
      </c>
    </row>
    <row r="61" spans="1:14" x14ac:dyDescent="0.25">
      <c r="A61" s="179"/>
      <c r="B61" s="214"/>
      <c r="C61" s="296">
        <v>71</v>
      </c>
      <c r="D61" s="274">
        <v>67134000</v>
      </c>
      <c r="E61" s="275">
        <v>61926500</v>
      </c>
      <c r="F61" s="276">
        <v>15876782</v>
      </c>
      <c r="G61" s="277">
        <f>E61-F61</f>
        <v>46049718</v>
      </c>
      <c r="H61" s="278">
        <f t="shared" ref="H61:H62" si="26">SUM(I61:N61)</f>
        <v>9830972</v>
      </c>
      <c r="I61" s="278"/>
      <c r="J61" s="279">
        <v>2682351</v>
      </c>
      <c r="K61" s="279"/>
      <c r="L61" s="279"/>
      <c r="M61" s="279">
        <v>7148621</v>
      </c>
      <c r="N61" s="279"/>
    </row>
    <row r="62" spans="1:14" x14ac:dyDescent="0.25">
      <c r="A62" s="181"/>
      <c r="B62" s="214"/>
      <c r="C62" s="296">
        <v>85</v>
      </c>
      <c r="D62" s="274">
        <v>-16115000</v>
      </c>
      <c r="E62" s="274">
        <v>-12234000</v>
      </c>
      <c r="F62" s="276"/>
      <c r="G62" s="277">
        <f>E62-F62</f>
        <v>-12234000</v>
      </c>
      <c r="H62" s="278">
        <f t="shared" si="26"/>
        <v>0</v>
      </c>
      <c r="I62" s="278"/>
      <c r="J62" s="279"/>
      <c r="K62" s="279"/>
      <c r="L62" s="279"/>
      <c r="M62" s="279"/>
      <c r="N62" s="279"/>
    </row>
    <row r="63" spans="1:14" x14ac:dyDescent="0.25">
      <c r="A63" s="196"/>
      <c r="B63" s="209" t="s">
        <v>24</v>
      </c>
      <c r="C63" s="296"/>
      <c r="D63" s="297">
        <f t="shared" ref="D63:N63" si="27">SUM(D64:D66)</f>
        <v>251892500</v>
      </c>
      <c r="E63" s="297">
        <f t="shared" si="27"/>
        <v>202720000</v>
      </c>
      <c r="F63" s="297">
        <f t="shared" si="27"/>
        <v>61006261</v>
      </c>
      <c r="G63" s="297">
        <f t="shared" si="27"/>
        <v>141713739</v>
      </c>
      <c r="H63" s="338">
        <f t="shared" si="27"/>
        <v>20822070</v>
      </c>
      <c r="I63" s="338">
        <f t="shared" si="27"/>
        <v>0</v>
      </c>
      <c r="J63" s="338">
        <f t="shared" si="27"/>
        <v>2843219</v>
      </c>
      <c r="K63" s="338">
        <f t="shared" si="27"/>
        <v>0</v>
      </c>
      <c r="L63" s="338">
        <f t="shared" si="27"/>
        <v>0</v>
      </c>
      <c r="M63" s="338">
        <f t="shared" si="27"/>
        <v>7424162</v>
      </c>
      <c r="N63" s="342">
        <f t="shared" si="27"/>
        <v>10554689</v>
      </c>
    </row>
    <row r="64" spans="1:14" x14ac:dyDescent="0.25">
      <c r="A64" s="196"/>
      <c r="B64" s="214" t="s">
        <v>25</v>
      </c>
      <c r="C64" s="298">
        <v>55</v>
      </c>
      <c r="D64" s="297">
        <f>D45</f>
        <v>2500000</v>
      </c>
      <c r="E64" s="297">
        <f t="shared" ref="E64:N64" si="28">E45</f>
        <v>1445000</v>
      </c>
      <c r="F64" s="297">
        <f t="shared" si="28"/>
        <v>285000</v>
      </c>
      <c r="G64" s="297">
        <f t="shared" si="28"/>
        <v>1160000</v>
      </c>
      <c r="H64" s="338">
        <f t="shared" si="28"/>
        <v>0</v>
      </c>
      <c r="I64" s="338">
        <f t="shared" si="28"/>
        <v>0</v>
      </c>
      <c r="J64" s="338">
        <f t="shared" si="28"/>
        <v>0</v>
      </c>
      <c r="K64" s="338">
        <f t="shared" si="28"/>
        <v>0</v>
      </c>
      <c r="L64" s="338">
        <f t="shared" si="28"/>
        <v>0</v>
      </c>
      <c r="M64" s="338">
        <f t="shared" si="28"/>
        <v>0</v>
      </c>
      <c r="N64" s="342">
        <f t="shared" si="28"/>
        <v>0</v>
      </c>
    </row>
    <row r="65" spans="1:14" x14ac:dyDescent="0.25">
      <c r="A65" s="196"/>
      <c r="B65" s="214" t="s">
        <v>26</v>
      </c>
      <c r="C65" s="311">
        <v>58</v>
      </c>
      <c r="D65" s="312">
        <f>D46+D60+D57</f>
        <v>170026500</v>
      </c>
      <c r="E65" s="312">
        <f t="shared" ref="E65:N65" si="29">E46+E60+E57</f>
        <v>131069500</v>
      </c>
      <c r="F65" s="312">
        <f t="shared" si="29"/>
        <v>43035629</v>
      </c>
      <c r="G65" s="312">
        <f t="shared" si="29"/>
        <v>88033871</v>
      </c>
      <c r="H65" s="339">
        <f t="shared" si="29"/>
        <v>10991098</v>
      </c>
      <c r="I65" s="339">
        <f t="shared" si="29"/>
        <v>0</v>
      </c>
      <c r="J65" s="339">
        <f t="shared" si="29"/>
        <v>160868</v>
      </c>
      <c r="K65" s="339">
        <f t="shared" si="29"/>
        <v>0</v>
      </c>
      <c r="L65" s="339">
        <f t="shared" si="29"/>
        <v>0</v>
      </c>
      <c r="M65" s="339">
        <f t="shared" si="29"/>
        <v>275541</v>
      </c>
      <c r="N65" s="342">
        <f t="shared" si="29"/>
        <v>10554689</v>
      </c>
    </row>
    <row r="66" spans="1:14" x14ac:dyDescent="0.25">
      <c r="A66" s="224"/>
      <c r="B66" s="173"/>
      <c r="C66" s="311">
        <v>71</v>
      </c>
      <c r="D66" s="312">
        <f>D43+D49+D51+D53+D55+D58+D61</f>
        <v>79366000</v>
      </c>
      <c r="E66" s="312">
        <f t="shared" ref="E66:N66" si="30">E43+E49+E51+E53+E55+E58+E61</f>
        <v>70205500</v>
      </c>
      <c r="F66" s="312">
        <f t="shared" si="30"/>
        <v>17685632</v>
      </c>
      <c r="G66" s="312">
        <f t="shared" si="30"/>
        <v>52519868</v>
      </c>
      <c r="H66" s="339">
        <f t="shared" si="30"/>
        <v>9830972</v>
      </c>
      <c r="I66" s="339">
        <f t="shared" si="30"/>
        <v>0</v>
      </c>
      <c r="J66" s="339">
        <f t="shared" si="30"/>
        <v>2682351</v>
      </c>
      <c r="K66" s="339">
        <f t="shared" si="30"/>
        <v>0</v>
      </c>
      <c r="L66" s="339">
        <f t="shared" si="30"/>
        <v>0</v>
      </c>
      <c r="M66" s="339">
        <f t="shared" si="30"/>
        <v>7148621</v>
      </c>
      <c r="N66" s="342">
        <f t="shared" si="30"/>
        <v>0</v>
      </c>
    </row>
    <row r="67" spans="1:14" x14ac:dyDescent="0.25">
      <c r="A67" s="224"/>
      <c r="B67" s="173"/>
      <c r="C67" s="311">
        <v>85</v>
      </c>
      <c r="D67" s="312">
        <f>D47+D62</f>
        <v>-20697000</v>
      </c>
      <c r="E67" s="312">
        <f t="shared" ref="E67:N67" si="31">E47+E62</f>
        <v>-14626000</v>
      </c>
      <c r="F67" s="312">
        <f t="shared" si="31"/>
        <v>0</v>
      </c>
      <c r="G67" s="312">
        <f t="shared" si="31"/>
        <v>-12234000</v>
      </c>
      <c r="H67" s="339">
        <f t="shared" si="31"/>
        <v>0</v>
      </c>
      <c r="I67" s="339">
        <f t="shared" si="31"/>
        <v>0</v>
      </c>
      <c r="J67" s="339">
        <f t="shared" si="31"/>
        <v>0</v>
      </c>
      <c r="K67" s="339">
        <f t="shared" si="31"/>
        <v>0</v>
      </c>
      <c r="L67" s="339">
        <f t="shared" si="31"/>
        <v>0</v>
      </c>
      <c r="M67" s="339">
        <f t="shared" si="31"/>
        <v>0</v>
      </c>
      <c r="N67" s="342">
        <f t="shared" si="31"/>
        <v>0</v>
      </c>
    </row>
    <row r="68" spans="1:14" x14ac:dyDescent="0.25">
      <c r="A68" s="194"/>
      <c r="B68" s="209"/>
      <c r="C68" s="296"/>
      <c r="D68" s="313">
        <f t="shared" ref="D68:F68" si="32">SUM(D69:D76)</f>
        <v>304078500</v>
      </c>
      <c r="E68" s="313">
        <f t="shared" ref="E68" si="33">SUM(E69:E76)</f>
        <v>241241000</v>
      </c>
      <c r="F68" s="314">
        <f t="shared" si="32"/>
        <v>79723721</v>
      </c>
      <c r="G68" s="315">
        <f t="shared" ref="G68:N68" si="34">SUM(G69:G76)</f>
        <v>161517279</v>
      </c>
      <c r="H68" s="316">
        <f t="shared" si="34"/>
        <v>27460670</v>
      </c>
      <c r="I68" s="316">
        <f t="shared" si="34"/>
        <v>3154600</v>
      </c>
      <c r="J68" s="316">
        <f t="shared" si="34"/>
        <v>2843219</v>
      </c>
      <c r="K68" s="316">
        <f t="shared" si="34"/>
        <v>121000</v>
      </c>
      <c r="L68" s="316">
        <f t="shared" si="34"/>
        <v>0</v>
      </c>
      <c r="M68" s="316">
        <f t="shared" si="34"/>
        <v>10787162</v>
      </c>
      <c r="N68" s="343">
        <f t="shared" si="34"/>
        <v>10554689</v>
      </c>
    </row>
    <row r="69" spans="1:14" x14ac:dyDescent="0.25">
      <c r="A69" s="196"/>
      <c r="B69" s="214" t="s">
        <v>24</v>
      </c>
      <c r="C69" s="273">
        <v>10</v>
      </c>
      <c r="D69" s="313">
        <f t="shared" ref="D69:N70" si="35">D35</f>
        <v>25130000</v>
      </c>
      <c r="E69" s="313">
        <f t="shared" si="35"/>
        <v>19408000</v>
      </c>
      <c r="F69" s="314">
        <f t="shared" si="35"/>
        <v>12005000</v>
      </c>
      <c r="G69" s="315">
        <f t="shared" si="35"/>
        <v>7403000</v>
      </c>
      <c r="H69" s="316">
        <f t="shared" si="35"/>
        <v>2000000</v>
      </c>
      <c r="I69" s="316">
        <f t="shared" si="35"/>
        <v>2000000</v>
      </c>
      <c r="J69" s="316">
        <f t="shared" si="35"/>
        <v>0</v>
      </c>
      <c r="K69" s="316">
        <f t="shared" si="35"/>
        <v>0</v>
      </c>
      <c r="L69" s="316">
        <f t="shared" si="35"/>
        <v>0</v>
      </c>
      <c r="M69" s="316">
        <f t="shared" si="35"/>
        <v>0</v>
      </c>
      <c r="N69" s="343">
        <f t="shared" si="35"/>
        <v>0</v>
      </c>
    </row>
    <row r="70" spans="1:14" x14ac:dyDescent="0.25">
      <c r="A70" s="196"/>
      <c r="B70" s="214" t="s">
        <v>31</v>
      </c>
      <c r="C70" s="273">
        <v>20</v>
      </c>
      <c r="D70" s="313">
        <f t="shared" si="35"/>
        <v>11246000</v>
      </c>
      <c r="E70" s="313">
        <f t="shared" si="35"/>
        <v>9034000</v>
      </c>
      <c r="F70" s="314">
        <f t="shared" si="35"/>
        <v>3415960</v>
      </c>
      <c r="G70" s="315">
        <f t="shared" si="35"/>
        <v>5618040</v>
      </c>
      <c r="H70" s="316">
        <f t="shared" si="35"/>
        <v>1261000</v>
      </c>
      <c r="I70" s="316">
        <f t="shared" si="35"/>
        <v>1140000</v>
      </c>
      <c r="J70" s="316">
        <f t="shared" si="35"/>
        <v>0</v>
      </c>
      <c r="K70" s="316">
        <f t="shared" si="35"/>
        <v>121000</v>
      </c>
      <c r="L70" s="316">
        <f t="shared" si="35"/>
        <v>0</v>
      </c>
      <c r="M70" s="316">
        <f t="shared" si="35"/>
        <v>0</v>
      </c>
      <c r="N70" s="343">
        <f t="shared" si="35"/>
        <v>0</v>
      </c>
    </row>
    <row r="71" spans="1:14" x14ac:dyDescent="0.25">
      <c r="A71" s="224"/>
      <c r="B71" s="214" t="s">
        <v>32</v>
      </c>
      <c r="C71" s="273">
        <v>55</v>
      </c>
      <c r="D71" s="313">
        <f t="shared" ref="D71:N71" si="36">D37+D64</f>
        <v>2600000</v>
      </c>
      <c r="E71" s="313">
        <f t="shared" si="36"/>
        <v>1545000</v>
      </c>
      <c r="F71" s="314">
        <f t="shared" si="36"/>
        <v>285000</v>
      </c>
      <c r="G71" s="315">
        <f t="shared" si="36"/>
        <v>1260000</v>
      </c>
      <c r="H71" s="316">
        <f t="shared" si="36"/>
        <v>0</v>
      </c>
      <c r="I71" s="316">
        <f t="shared" si="36"/>
        <v>0</v>
      </c>
      <c r="J71" s="316">
        <f t="shared" si="36"/>
        <v>0</v>
      </c>
      <c r="K71" s="316">
        <f t="shared" si="36"/>
        <v>0</v>
      </c>
      <c r="L71" s="316">
        <f t="shared" si="36"/>
        <v>0</v>
      </c>
      <c r="M71" s="316">
        <f t="shared" si="36"/>
        <v>0</v>
      </c>
      <c r="N71" s="343">
        <f t="shared" si="36"/>
        <v>0</v>
      </c>
    </row>
    <row r="72" spans="1:14" x14ac:dyDescent="0.25">
      <c r="A72" s="224"/>
      <c r="B72" s="214" t="s">
        <v>33</v>
      </c>
      <c r="C72" s="273">
        <v>57</v>
      </c>
      <c r="D72" s="313">
        <f t="shared" ref="D72:N72" si="37">D38</f>
        <v>10610000</v>
      </c>
      <c r="E72" s="313">
        <f t="shared" si="37"/>
        <v>5997000</v>
      </c>
      <c r="F72" s="314">
        <f t="shared" si="37"/>
        <v>2500000</v>
      </c>
      <c r="G72" s="315">
        <f t="shared" si="37"/>
        <v>3497000</v>
      </c>
      <c r="H72" s="316">
        <f t="shared" si="37"/>
        <v>1500000</v>
      </c>
      <c r="I72" s="316">
        <f t="shared" si="37"/>
        <v>0</v>
      </c>
      <c r="J72" s="316">
        <f t="shared" si="37"/>
        <v>0</v>
      </c>
      <c r="K72" s="316">
        <f t="shared" si="37"/>
        <v>0</v>
      </c>
      <c r="L72" s="316">
        <f t="shared" si="37"/>
        <v>0</v>
      </c>
      <c r="M72" s="316">
        <f t="shared" si="37"/>
        <v>1500000</v>
      </c>
      <c r="N72" s="343">
        <f t="shared" si="37"/>
        <v>0</v>
      </c>
    </row>
    <row r="73" spans="1:14" x14ac:dyDescent="0.25">
      <c r="A73" s="196"/>
      <c r="B73" s="214"/>
      <c r="C73" s="273">
        <v>58</v>
      </c>
      <c r="D73" s="313">
        <f t="shared" ref="D73:N73" si="38">D65</f>
        <v>170026500</v>
      </c>
      <c r="E73" s="313">
        <f t="shared" si="38"/>
        <v>131069500</v>
      </c>
      <c r="F73" s="314">
        <f t="shared" si="38"/>
        <v>43035629</v>
      </c>
      <c r="G73" s="315">
        <f t="shared" si="38"/>
        <v>88033871</v>
      </c>
      <c r="H73" s="316">
        <f t="shared" si="38"/>
        <v>10991098</v>
      </c>
      <c r="I73" s="316">
        <f t="shared" si="38"/>
        <v>0</v>
      </c>
      <c r="J73" s="316">
        <f t="shared" si="38"/>
        <v>160868</v>
      </c>
      <c r="K73" s="316">
        <f t="shared" si="38"/>
        <v>0</v>
      </c>
      <c r="L73" s="316">
        <f t="shared" si="38"/>
        <v>0</v>
      </c>
      <c r="M73" s="316">
        <f t="shared" si="38"/>
        <v>275541</v>
      </c>
      <c r="N73" s="343">
        <f t="shared" si="38"/>
        <v>10554689</v>
      </c>
    </row>
    <row r="74" spans="1:14" x14ac:dyDescent="0.25">
      <c r="A74" s="224"/>
      <c r="B74" s="173"/>
      <c r="C74" s="273">
        <v>59</v>
      </c>
      <c r="D74" s="313">
        <f t="shared" ref="D74:N74" si="39">D39</f>
        <v>5100000</v>
      </c>
      <c r="E74" s="313">
        <f t="shared" si="39"/>
        <v>3982000</v>
      </c>
      <c r="F74" s="314">
        <f t="shared" si="39"/>
        <v>796500</v>
      </c>
      <c r="G74" s="315">
        <f t="shared" si="39"/>
        <v>3185500</v>
      </c>
      <c r="H74" s="316">
        <f t="shared" si="39"/>
        <v>1877600</v>
      </c>
      <c r="I74" s="316">
        <f t="shared" si="39"/>
        <v>14600</v>
      </c>
      <c r="J74" s="316">
        <f t="shared" si="39"/>
        <v>0</v>
      </c>
      <c r="K74" s="316">
        <f t="shared" si="39"/>
        <v>0</v>
      </c>
      <c r="L74" s="316">
        <f t="shared" si="39"/>
        <v>0</v>
      </c>
      <c r="M74" s="316">
        <f t="shared" si="39"/>
        <v>1863000</v>
      </c>
      <c r="N74" s="343">
        <f t="shared" si="39"/>
        <v>0</v>
      </c>
    </row>
    <row r="75" spans="1:14" x14ac:dyDescent="0.25">
      <c r="A75" s="224"/>
      <c r="B75" s="173"/>
      <c r="C75" s="273">
        <v>71</v>
      </c>
      <c r="D75" s="313">
        <f t="shared" ref="D75:N75" si="40">D66</f>
        <v>79366000</v>
      </c>
      <c r="E75" s="313">
        <f t="shared" si="40"/>
        <v>70205500</v>
      </c>
      <c r="F75" s="314">
        <f t="shared" si="40"/>
        <v>17685632</v>
      </c>
      <c r="G75" s="315">
        <f t="shared" si="40"/>
        <v>52519868</v>
      </c>
      <c r="H75" s="316">
        <f t="shared" si="40"/>
        <v>9830972</v>
      </c>
      <c r="I75" s="316">
        <f t="shared" si="40"/>
        <v>0</v>
      </c>
      <c r="J75" s="316">
        <f t="shared" si="40"/>
        <v>2682351</v>
      </c>
      <c r="K75" s="316">
        <f t="shared" si="40"/>
        <v>0</v>
      </c>
      <c r="L75" s="316">
        <f t="shared" si="40"/>
        <v>0</v>
      </c>
      <c r="M75" s="316">
        <f t="shared" si="40"/>
        <v>7148621</v>
      </c>
      <c r="N75" s="343">
        <f t="shared" si="40"/>
        <v>0</v>
      </c>
    </row>
    <row r="76" spans="1:14" x14ac:dyDescent="0.25">
      <c r="A76" s="220"/>
      <c r="B76" s="236"/>
      <c r="C76" s="273">
        <v>85</v>
      </c>
      <c r="D76" s="313">
        <f t="shared" ref="D76:N76" si="41">D40</f>
        <v>0</v>
      </c>
      <c r="E76" s="313">
        <f t="shared" si="41"/>
        <v>0</v>
      </c>
      <c r="F76" s="314">
        <f t="shared" si="41"/>
        <v>0</v>
      </c>
      <c r="G76" s="315">
        <f t="shared" si="41"/>
        <v>0</v>
      </c>
      <c r="H76" s="316">
        <f t="shared" si="41"/>
        <v>0</v>
      </c>
      <c r="I76" s="316">
        <f t="shared" si="41"/>
        <v>0</v>
      </c>
      <c r="J76" s="316">
        <f t="shared" si="41"/>
        <v>0</v>
      </c>
      <c r="K76" s="316">
        <f t="shared" si="41"/>
        <v>0</v>
      </c>
      <c r="L76" s="316">
        <f t="shared" si="41"/>
        <v>0</v>
      </c>
      <c r="M76" s="316">
        <f t="shared" si="41"/>
        <v>0</v>
      </c>
      <c r="N76" s="343">
        <f t="shared" si="41"/>
        <v>0</v>
      </c>
    </row>
    <row r="77" spans="1:14" x14ac:dyDescent="0.25">
      <c r="A77" s="318"/>
      <c r="B77" s="318"/>
      <c r="C77" s="319"/>
      <c r="D77" s="320"/>
      <c r="E77" s="320"/>
      <c r="F77" s="321"/>
      <c r="G77" s="322"/>
      <c r="H77" s="323"/>
      <c r="I77" s="323"/>
      <c r="J77" s="323"/>
      <c r="K77" s="323"/>
      <c r="L77" s="323"/>
      <c r="M77" s="323"/>
      <c r="N77" s="323"/>
    </row>
    <row r="78" spans="1:14" x14ac:dyDescent="0.25">
      <c r="A78" s="380" t="s">
        <v>101</v>
      </c>
      <c r="B78" s="380"/>
      <c r="C78" s="153"/>
      <c r="D78" s="154"/>
      <c r="E78" s="151"/>
      <c r="F78" s="151"/>
      <c r="G78" s="151"/>
      <c r="H78" s="344" t="s">
        <v>57</v>
      </c>
      <c r="I78" s="151"/>
    </row>
    <row r="79" spans="1:14" x14ac:dyDescent="0.25">
      <c r="A79" s="190">
        <v>1</v>
      </c>
      <c r="B79" s="191" t="s">
        <v>98</v>
      </c>
      <c r="C79" s="308"/>
      <c r="D79" s="282">
        <f>D80</f>
        <v>18579000</v>
      </c>
      <c r="E79" s="282">
        <f>E80</f>
        <v>18579000</v>
      </c>
      <c r="F79" s="283">
        <f>F80</f>
        <v>0</v>
      </c>
      <c r="G79" s="284">
        <f>G80</f>
        <v>18579000</v>
      </c>
      <c r="H79" s="285">
        <f>H80</f>
        <v>0</v>
      </c>
      <c r="I79" s="285">
        <f t="shared" ref="I79:N79" si="42">I80</f>
        <v>0</v>
      </c>
      <c r="J79" s="285">
        <f t="shared" si="42"/>
        <v>0</v>
      </c>
      <c r="K79" s="285">
        <f t="shared" si="42"/>
        <v>0</v>
      </c>
      <c r="L79" s="285">
        <f t="shared" si="42"/>
        <v>0</v>
      </c>
      <c r="M79" s="285">
        <f t="shared" si="42"/>
        <v>0</v>
      </c>
      <c r="N79" s="286">
        <f t="shared" si="42"/>
        <v>0</v>
      </c>
    </row>
    <row r="80" spans="1:14" x14ac:dyDescent="0.25">
      <c r="A80" s="179"/>
      <c r="B80" s="181" t="s">
        <v>99</v>
      </c>
      <c r="C80" s="296">
        <v>71</v>
      </c>
      <c r="D80" s="274">
        <v>18579000</v>
      </c>
      <c r="E80" s="275">
        <v>18579000</v>
      </c>
      <c r="F80" s="276">
        <v>0</v>
      </c>
      <c r="G80" s="277">
        <f>E80-F80</f>
        <v>18579000</v>
      </c>
      <c r="H80" s="278">
        <f>SUM(I80:N80)</f>
        <v>0</v>
      </c>
      <c r="I80" s="279"/>
      <c r="J80" s="279"/>
      <c r="K80" s="279"/>
      <c r="L80" s="279"/>
      <c r="M80" s="279"/>
      <c r="N80" s="279"/>
    </row>
    <row r="81" spans="1:14" x14ac:dyDescent="0.25">
      <c r="A81" s="190">
        <v>2</v>
      </c>
      <c r="B81" s="271" t="s">
        <v>35</v>
      </c>
      <c r="C81" s="308"/>
      <c r="D81" s="282">
        <f>D82</f>
        <v>56440000</v>
      </c>
      <c r="E81" s="282">
        <f>E82</f>
        <v>50740000</v>
      </c>
      <c r="F81" s="283">
        <f>F82</f>
        <v>31145420</v>
      </c>
      <c r="G81" s="284">
        <f>G82</f>
        <v>19594580</v>
      </c>
      <c r="H81" s="285">
        <f>H82</f>
        <v>3002817</v>
      </c>
      <c r="I81" s="285">
        <f t="shared" ref="I81:N81" si="43">I82</f>
        <v>0</v>
      </c>
      <c r="J81" s="285">
        <f t="shared" si="43"/>
        <v>0</v>
      </c>
      <c r="K81" s="285">
        <f t="shared" si="43"/>
        <v>0</v>
      </c>
      <c r="L81" s="285">
        <f t="shared" si="43"/>
        <v>3002817</v>
      </c>
      <c r="M81" s="285">
        <f t="shared" si="43"/>
        <v>0</v>
      </c>
      <c r="N81" s="286">
        <f t="shared" si="43"/>
        <v>0</v>
      </c>
    </row>
    <row r="82" spans="1:14" x14ac:dyDescent="0.25">
      <c r="A82" s="179"/>
      <c r="B82" s="214" t="s">
        <v>36</v>
      </c>
      <c r="C82" s="324">
        <v>71</v>
      </c>
      <c r="D82" s="325">
        <v>56440000</v>
      </c>
      <c r="E82" s="326">
        <v>50740000</v>
      </c>
      <c r="F82" s="327">
        <v>31145420</v>
      </c>
      <c r="G82" s="328">
        <f>E82-F82</f>
        <v>19594580</v>
      </c>
      <c r="H82" s="329">
        <f>SUM(I82:N82)</f>
        <v>3002817</v>
      </c>
      <c r="I82" s="330"/>
      <c r="J82" s="330"/>
      <c r="K82" s="330"/>
      <c r="L82" s="330">
        <v>3002817</v>
      </c>
      <c r="M82" s="330"/>
      <c r="N82" s="279"/>
    </row>
    <row r="83" spans="1:14" x14ac:dyDescent="0.25">
      <c r="A83" s="378" t="s">
        <v>100</v>
      </c>
      <c r="B83" s="379"/>
      <c r="C83" s="331"/>
      <c r="D83" s="332">
        <f>D79+D81</f>
        <v>75019000</v>
      </c>
      <c r="E83" s="332">
        <f t="shared" ref="E83:N83" si="44">E79+E81</f>
        <v>69319000</v>
      </c>
      <c r="F83" s="332">
        <f t="shared" si="44"/>
        <v>31145420</v>
      </c>
      <c r="G83" s="332">
        <f t="shared" si="44"/>
        <v>38173580</v>
      </c>
      <c r="H83" s="245">
        <f t="shared" si="44"/>
        <v>3002817</v>
      </c>
      <c r="I83" s="245">
        <f t="shared" si="44"/>
        <v>0</v>
      </c>
      <c r="J83" s="245">
        <f t="shared" si="44"/>
        <v>0</v>
      </c>
      <c r="K83" s="245">
        <f t="shared" si="44"/>
        <v>0</v>
      </c>
      <c r="L83" s="245">
        <f t="shared" si="44"/>
        <v>3002817</v>
      </c>
      <c r="M83" s="245">
        <f t="shared" si="44"/>
        <v>0</v>
      </c>
      <c r="N83" s="245">
        <f t="shared" si="44"/>
        <v>0</v>
      </c>
    </row>
  </sheetData>
  <mergeCells count="6">
    <mergeCell ref="A83:B83"/>
    <mergeCell ref="A6:H6"/>
    <mergeCell ref="A7:H7"/>
    <mergeCell ref="A12:B12"/>
    <mergeCell ref="A41:B41"/>
    <mergeCell ref="A78:B78"/>
  </mergeCells>
  <pageMargins left="0.70866141732283472" right="0.70866141732283472" top="0.59055118110236227" bottom="0.59055118110236227" header="0.31496062992125984" footer="0.31496062992125984"/>
  <pageSetup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13</vt:i4>
      </vt:variant>
      <vt:variant>
        <vt:lpstr>Zone denumite</vt:lpstr>
      </vt:variant>
      <vt:variant>
        <vt:i4>13</vt:i4>
      </vt:variant>
    </vt:vector>
  </HeadingPairs>
  <TitlesOfParts>
    <vt:vector size="26" baseType="lpstr">
      <vt:lpstr>IANUARIE 2021</vt:lpstr>
      <vt:lpstr>FEBRUARIE 2021</vt:lpstr>
      <vt:lpstr>MARTIE 2021</vt:lpstr>
      <vt:lpstr>TRIM.I</vt:lpstr>
      <vt:lpstr>APRILIE 2021</vt:lpstr>
      <vt:lpstr>MAI 2021</vt:lpstr>
      <vt:lpstr>MAI CU BVC APROBAT</vt:lpstr>
      <vt:lpstr>IUNIE 2021</vt:lpstr>
      <vt:lpstr>IULIE 2021</vt:lpstr>
      <vt:lpstr>AUGUST 2021</vt:lpstr>
      <vt:lpstr>SEPTEMBRIE 2021</vt:lpstr>
      <vt:lpstr>OCTOMBRIE 2021</vt:lpstr>
      <vt:lpstr>NOIEMBRIE 2021</vt:lpstr>
      <vt:lpstr>'APRILIE 2021'!Imprimare_titluri</vt:lpstr>
      <vt:lpstr>'AUGUST 2021'!Imprimare_titluri</vt:lpstr>
      <vt:lpstr>'FEBRUARIE 2021'!Imprimare_titluri</vt:lpstr>
      <vt:lpstr>'IANUARIE 2021'!Imprimare_titluri</vt:lpstr>
      <vt:lpstr>'IULIE 2021'!Imprimare_titluri</vt:lpstr>
      <vt:lpstr>'IUNIE 2021'!Imprimare_titluri</vt:lpstr>
      <vt:lpstr>'MAI 2021'!Imprimare_titluri</vt:lpstr>
      <vt:lpstr>'MAI CU BVC APROBAT'!Imprimare_titluri</vt:lpstr>
      <vt:lpstr>'MARTIE 2021'!Imprimare_titluri</vt:lpstr>
      <vt:lpstr>'NOIEMBRIE 2021'!Imprimare_titluri</vt:lpstr>
      <vt:lpstr>'OCTOMBRIE 2021'!Imprimare_titluri</vt:lpstr>
      <vt:lpstr>'SEPTEMBRIE 2021'!Imprimare_titluri</vt:lpstr>
      <vt:lpstr>TRIM.I!Imprimare_titluri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Adriana Gherasim</cp:lastModifiedBy>
  <cp:lastPrinted>2021-11-02T09:32:45Z</cp:lastPrinted>
  <dcterms:created xsi:type="dcterms:W3CDTF">1996-10-14T23:33:28Z</dcterms:created>
  <dcterms:modified xsi:type="dcterms:W3CDTF">2021-11-03T09:46:27Z</dcterms:modified>
</cp:coreProperties>
</file>